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zan.ali\Desktop\"/>
    </mc:Choice>
  </mc:AlternateContent>
  <bookViews>
    <workbookView xWindow="0" yWindow="0" windowWidth="15345" windowHeight="4245"/>
  </bookViews>
  <sheets>
    <sheet name="June 30, 2018" sheetId="6" r:id="rId1"/>
    <sheet name="Dec 31, 2016" sheetId="5" r:id="rId2"/>
    <sheet name="Jun 30, 2016" sheetId="3" r:id="rId3"/>
    <sheet name="Dec 31, 2015" sheetId="4" r:id="rId4"/>
    <sheet name="Feb 28, 2015" sheetId="2" r:id="rId5"/>
    <sheet name="Jun-30, 2013" sheetId="1" r:id="rId6"/>
  </sheets>
  <calcPr calcId="162913"/>
</workbook>
</file>

<file path=xl/calcChain.xml><?xml version="1.0" encoding="utf-8"?>
<calcChain xmlns="http://schemas.openxmlformats.org/spreadsheetml/2006/main">
  <c r="F27" i="6" l="1"/>
  <c r="J23" i="6" l="1"/>
  <c r="G26" i="6" l="1"/>
  <c r="F26" i="6"/>
  <c r="H27" i="6"/>
  <c r="I23" i="6" l="1"/>
  <c r="H23" i="6"/>
  <c r="G23" i="6"/>
  <c r="E28" i="6" l="1"/>
  <c r="G27" i="6"/>
  <c r="G28" i="6" s="1"/>
  <c r="F28" i="6"/>
  <c r="H26" i="6"/>
  <c r="H28" i="6" l="1"/>
  <c r="E27" i="5"/>
  <c r="H26" i="5"/>
  <c r="G26" i="5"/>
  <c r="F26" i="5"/>
  <c r="H25" i="5"/>
  <c r="H27" i="5" s="1"/>
  <c r="G25" i="5"/>
  <c r="F25" i="5"/>
  <c r="F27" i="5" s="1"/>
  <c r="J22" i="5"/>
  <c r="I22" i="5"/>
  <c r="H22" i="5"/>
  <c r="G22" i="5"/>
  <c r="G27" i="5" l="1"/>
  <c r="F26" i="3"/>
  <c r="H26" i="3"/>
  <c r="G25" i="3"/>
  <c r="F25" i="3"/>
  <c r="E27" i="3"/>
  <c r="G22" i="3"/>
  <c r="H22" i="3"/>
  <c r="I22" i="3"/>
  <c r="J22" i="3"/>
  <c r="G26" i="3"/>
  <c r="H25" i="3"/>
  <c r="F27" i="3" l="1"/>
  <c r="G27" i="3"/>
  <c r="H27" i="3"/>
  <c r="F24" i="4"/>
  <c r="G23" i="4"/>
  <c r="F23" i="4"/>
  <c r="I20" i="4"/>
  <c r="H20" i="4"/>
  <c r="G20" i="4"/>
  <c r="H24" i="4"/>
  <c r="G24" i="4"/>
  <c r="H23" i="4"/>
  <c r="J20" i="4"/>
  <c r="F25" i="4" l="1"/>
  <c r="G25" i="4"/>
  <c r="H25" i="4"/>
  <c r="J19" i="2"/>
  <c r="G19" i="2"/>
  <c r="H19" i="2"/>
  <c r="I19" i="2"/>
  <c r="F22" i="2" l="1"/>
  <c r="F24" i="2" s="1"/>
  <c r="G22" i="2"/>
  <c r="H22" i="2"/>
  <c r="H24" i="2" s="1"/>
  <c r="F23" i="2"/>
  <c r="G23" i="2"/>
  <c r="G24" i="2" s="1"/>
  <c r="H23" i="2"/>
  <c r="H22" i="1" l="1"/>
  <c r="G22" i="1"/>
  <c r="F22" i="1"/>
  <c r="E22" i="1"/>
</calcChain>
</file>

<file path=xl/sharedStrings.xml><?xml version="1.0" encoding="utf-8"?>
<sst xmlns="http://schemas.openxmlformats.org/spreadsheetml/2006/main" count="524" uniqueCount="52">
  <si>
    <t>S. No</t>
  </si>
  <si>
    <t>Issuer Name</t>
  </si>
  <si>
    <t>Date of Issue</t>
  </si>
  <si>
    <t>Tenor (Years)</t>
  </si>
  <si>
    <t>Type of Sukuk</t>
  </si>
  <si>
    <t>Coupon</t>
  </si>
  <si>
    <t>Amount of Capital Raised</t>
  </si>
  <si>
    <t>Redemption</t>
  </si>
  <si>
    <t>Principal Outstanding</t>
  </si>
  <si>
    <t>Profit</t>
  </si>
  <si>
    <t>Principal</t>
  </si>
  <si>
    <t>Pakistan Domestic Sukuk Company Limited^</t>
  </si>
  <si>
    <t>Ijara</t>
  </si>
  <si>
    <t>Wt Avg 6m MTB+45 bps</t>
  </si>
  <si>
    <t>Redeemed</t>
  </si>
  <si>
    <t>Wt Avg 6m MTB+75 bps</t>
  </si>
  <si>
    <t>Wt Avg 6m MTB+0 bps</t>
  </si>
  <si>
    <t>Wt Avg 6m MTB -5 bps</t>
  </si>
  <si>
    <t>Outstanding</t>
  </si>
  <si>
    <t>Wt Avg 6mMTB + 0 bps</t>
  </si>
  <si>
    <t>Wt Avg 6mMTB - 25 bps</t>
  </si>
  <si>
    <t>(Rs. in million)</t>
  </si>
  <si>
    <t>Wt Avg 6mMTB - 30 bps</t>
  </si>
  <si>
    <r>
      <t xml:space="preserve">Total Sukuk Issues by PDSCL till June 30, 2013:     </t>
    </r>
    <r>
      <rPr>
        <b/>
        <u/>
        <sz val="11"/>
        <color rgb="FF000000"/>
        <rFont val="Calibri"/>
        <family val="2"/>
      </rPr>
      <t>14 Nos.</t>
    </r>
  </si>
  <si>
    <t>Statement for Sukuk as on June 30, 2013</t>
  </si>
  <si>
    <t>Pakistan Domestic Sukuk Company Limited</t>
  </si>
  <si>
    <t>Ijara Sukuk</t>
  </si>
  <si>
    <t>Wt Avg 6mMTB - 200 bps</t>
  </si>
  <si>
    <t xml:space="preserve">                                                         Summary                              (Rs. in million)</t>
  </si>
  <si>
    <t>No. of Issues</t>
  </si>
  <si>
    <t>Amount
Raised</t>
  </si>
  <si>
    <t>Amount
Redeemed</t>
  </si>
  <si>
    <t>Amount
Outstanding</t>
  </si>
  <si>
    <t xml:space="preserve">Fully Redeemed </t>
  </si>
  <si>
    <t>Total</t>
  </si>
  <si>
    <r>
      <t xml:space="preserve">Total Sukuk Issues by PDSCL till June 30, 2014:     </t>
    </r>
    <r>
      <rPr>
        <b/>
        <u/>
        <sz val="12"/>
        <color rgb="FF000000"/>
        <rFont val="Calibri"/>
        <family val="2"/>
      </rPr>
      <t>15 Nos.</t>
    </r>
  </si>
  <si>
    <t>Redemption Status
as on Sept. 30, 2014</t>
  </si>
  <si>
    <t>Redemption Status
as on June 30, 2013</t>
  </si>
  <si>
    <t>Statement of Sukuk Issued by Pakistan Domestic Sukuk Company Ltd as on February 28, 2015</t>
  </si>
  <si>
    <t>Statement of Sukuk Issued by Pakistan Domestic Sukuk Company Ltd as on December 31, 2015</t>
  </si>
  <si>
    <t>Redemption Status
as on Dec 31, 2015</t>
  </si>
  <si>
    <t>Wt Avg 6mMTB - 50 bps</t>
  </si>
  <si>
    <r>
      <t xml:space="preserve">Total Sukuk Issues by PDSCL till December 31, 2015:     </t>
    </r>
    <r>
      <rPr>
        <b/>
        <u/>
        <sz val="12"/>
        <color rgb="FF000000"/>
        <rFont val="Calibri"/>
        <family val="2"/>
      </rPr>
      <t>16 Nos.</t>
    </r>
  </si>
  <si>
    <t>Statement of Sukuk Issued by Pakistan Domestic Sukuk Company Ltd as on June 30, 2016</t>
  </si>
  <si>
    <r>
      <t xml:space="preserve">Total Sukuk Issues by PDSCL till June 30, 2016:     </t>
    </r>
    <r>
      <rPr>
        <b/>
        <u/>
        <sz val="12"/>
        <color rgb="FF000000"/>
        <rFont val="Calibri"/>
        <family val="2"/>
      </rPr>
      <t>18 Nos.</t>
    </r>
  </si>
  <si>
    <t>Redemption Status
as on June 30, 2016</t>
  </si>
  <si>
    <t>Statement of Sukuk Issued by Pakistan Domestic Sukuk Company Ltd as on December 31, 2016</t>
  </si>
  <si>
    <r>
      <t xml:space="preserve">Total Sukuk Issues by PDSCL till Dec 31, 2016:     </t>
    </r>
    <r>
      <rPr>
        <b/>
        <u/>
        <sz val="12"/>
        <color rgb="FF000000"/>
        <rFont val="Calibri"/>
        <family val="2"/>
      </rPr>
      <t>18 Nos.</t>
    </r>
  </si>
  <si>
    <t>Redemption Status
as on December 31, 2016</t>
  </si>
  <si>
    <t>Statement of Sukuk Issued by Pakistan Domestic Sukuk Company Ltd. as on June 30, 2018</t>
  </si>
  <si>
    <r>
      <t xml:space="preserve">Total Sukuk Issues by PDSCL till June 30, 2018:     </t>
    </r>
    <r>
      <rPr>
        <b/>
        <u/>
        <sz val="12"/>
        <color rgb="FF000000"/>
        <rFont val="Calibri"/>
        <family val="2"/>
      </rPr>
      <t>19 No.s</t>
    </r>
  </si>
  <si>
    <t>Redemption Status
as on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</si>
</sst>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56">
    <xf numFmtId="0" fontId="0" fillId="0" borderId="0" xfId="0"/>
    <xf numFmtId="0" fontId="3" fillId="3" borderId="2" xfId="1" applyFont="1" applyFill="1" applyBorder="1" applyAlignment="1">
      <alignment horizontal="left" vertical="top" wrapText="1"/>
    </xf>
    <xf numFmtId="15" fontId="3" fillId="3" borderId="2" xfId="1" applyNumberFormat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vertical="center"/>
    </xf>
    <xf numFmtId="0" fontId="3" fillId="3" borderId="2" xfId="1" applyNumberFormat="1" applyFont="1" applyFill="1" applyBorder="1" applyAlignment="1">
      <alignment horizontal="left" vertical="top" wrapText="1"/>
    </xf>
    <xf numFmtId="1" fontId="3" fillId="3" borderId="1" xfId="1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/>
    <xf numFmtId="0" fontId="0" fillId="0" borderId="0" xfId="0" applyFill="1"/>
    <xf numFmtId="1" fontId="3" fillId="3" borderId="13" xfId="1" applyNumberFormat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>
      <alignment horizontal="center" vertical="center" wrapText="1"/>
    </xf>
    <xf numFmtId="1" fontId="3" fillId="3" borderId="2" xfId="1" applyNumberFormat="1" applyFont="1" applyFill="1" applyBorder="1" applyAlignment="1">
      <alignment horizontal="center" vertical="center"/>
    </xf>
    <xf numFmtId="0" fontId="0" fillId="0" borderId="14" xfId="0" applyBorder="1"/>
    <xf numFmtId="0" fontId="3" fillId="0" borderId="14" xfId="1" applyFont="1" applyFill="1" applyBorder="1" applyAlignment="1">
      <alignment horizontal="left" vertical="top" wrapText="1"/>
    </xf>
    <xf numFmtId="15" fontId="3" fillId="0" borderId="14" xfId="1" applyNumberFormat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/>
    </xf>
    <xf numFmtId="4" fontId="3" fillId="0" borderId="14" xfId="1" applyNumberFormat="1" applyFont="1" applyFill="1" applyBorder="1" applyAlignment="1">
      <alignment vertical="center"/>
    </xf>
    <xf numFmtId="0" fontId="3" fillId="0" borderId="15" xfId="1" applyFont="1" applyFill="1" applyBorder="1" applyAlignment="1">
      <alignment horizontal="center" vertical="center"/>
    </xf>
    <xf numFmtId="4" fontId="8" fillId="0" borderId="9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0" fontId="3" fillId="0" borderId="17" xfId="1" applyFont="1" applyFill="1" applyBorder="1" applyAlignment="1">
      <alignment horizontal="left" vertical="top" wrapText="1"/>
    </xf>
    <xf numFmtId="15" fontId="3" fillId="0" borderId="17" xfId="1" applyNumberFormat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7" xfId="1" applyNumberFormat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15" fontId="13" fillId="0" borderId="17" xfId="0" applyNumberFormat="1" applyFont="1" applyFill="1" applyBorder="1"/>
    <xf numFmtId="0" fontId="13" fillId="0" borderId="17" xfId="0" applyFont="1" applyFill="1" applyBorder="1" applyAlignment="1">
      <alignment horizontal="left"/>
    </xf>
    <xf numFmtId="0" fontId="0" fillId="0" borderId="0" xfId="0" applyBorder="1"/>
    <xf numFmtId="1" fontId="3" fillId="0" borderId="19" xfId="1" applyNumberFormat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left" vertical="center" wrapText="1"/>
    </xf>
    <xf numFmtId="15" fontId="13" fillId="0" borderId="20" xfId="0" applyNumberFormat="1" applyFont="1" applyFill="1" applyBorder="1" applyAlignment="1">
      <alignment vertical="center"/>
    </xf>
    <xf numFmtId="0" fontId="3" fillId="0" borderId="20" xfId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left" vertical="center"/>
    </xf>
    <xf numFmtId="4" fontId="3" fillId="0" borderId="20" xfId="1" applyNumberFormat="1" applyFont="1" applyFill="1" applyBorder="1" applyAlignment="1">
      <alignment vertical="center"/>
    </xf>
    <xf numFmtId="0" fontId="3" fillId="0" borderId="21" xfId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top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/>
    </xf>
    <xf numFmtId="43" fontId="13" fillId="0" borderId="2" xfId="3" applyFont="1" applyFill="1" applyBorder="1" applyAlignment="1">
      <alignment horizontal="center" vertical="center"/>
    </xf>
    <xf numFmtId="43" fontId="13" fillId="0" borderId="3" xfId="3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0" fontId="15" fillId="6" borderId="13" xfId="0" applyFont="1" applyFill="1" applyBorder="1" applyAlignment="1">
      <alignment vertical="center" wrapText="1"/>
    </xf>
    <xf numFmtId="164" fontId="15" fillId="6" borderId="14" xfId="3" applyNumberFormat="1" applyFont="1" applyFill="1" applyBorder="1" applyAlignment="1">
      <alignment horizontal="center" vertical="center"/>
    </xf>
    <xf numFmtId="43" fontId="15" fillId="6" borderId="14" xfId="3" applyNumberFormat="1" applyFont="1" applyFill="1" applyBorder="1" applyAlignment="1">
      <alignment horizontal="center" vertical="center"/>
    </xf>
    <xf numFmtId="43" fontId="15" fillId="6" borderId="15" xfId="3" applyNumberFormat="1" applyFont="1" applyFill="1" applyBorder="1" applyAlignment="1">
      <alignment horizontal="center" vertical="center"/>
    </xf>
    <xf numFmtId="1" fontId="3" fillId="3" borderId="22" xfId="1" applyNumberFormat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left" vertical="top" wrapText="1"/>
    </xf>
    <xf numFmtId="15" fontId="3" fillId="0" borderId="23" xfId="1" applyNumberFormat="1" applyFont="1" applyFill="1" applyBorder="1" applyAlignment="1">
      <alignment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3" xfId="1" applyNumberFormat="1" applyFont="1" applyFill="1" applyBorder="1" applyAlignment="1">
      <alignment horizontal="left" vertical="top" wrapText="1"/>
    </xf>
    <xf numFmtId="4" fontId="3" fillId="0" borderId="23" xfId="1" applyNumberFormat="1" applyFont="1" applyFill="1" applyBorder="1" applyAlignment="1">
      <alignment vertical="center"/>
    </xf>
    <xf numFmtId="0" fontId="3" fillId="0" borderId="24" xfId="1" applyFont="1" applyFill="1" applyBorder="1" applyAlignment="1">
      <alignment horizontal="center" vertical="center"/>
    </xf>
    <xf numFmtId="1" fontId="3" fillId="3" borderId="16" xfId="1" applyNumberFormat="1" applyFont="1" applyFill="1" applyBorder="1" applyAlignment="1">
      <alignment horizontal="center" vertical="center"/>
    </xf>
    <xf numFmtId="4" fontId="4" fillId="6" borderId="2" xfId="1" applyNumberFormat="1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5" xfId="0" applyBorder="1"/>
    <xf numFmtId="0" fontId="14" fillId="0" borderId="5" xfId="0" applyFont="1" applyBorder="1"/>
    <xf numFmtId="4" fontId="0" fillId="0" borderId="5" xfId="0" applyNumberFormat="1" applyBorder="1"/>
    <xf numFmtId="0" fontId="0" fillId="0" borderId="11" xfId="0" applyBorder="1"/>
    <xf numFmtId="1" fontId="5" fillId="0" borderId="0" xfId="1" applyNumberFormat="1" applyFont="1" applyFill="1" applyBorder="1" applyAlignment="1">
      <alignment vertical="center"/>
    </xf>
    <xf numFmtId="4" fontId="4" fillId="6" borderId="2" xfId="1" applyNumberFormat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/>
    </xf>
    <xf numFmtId="0" fontId="0" fillId="0" borderId="30" xfId="0" applyBorder="1"/>
    <xf numFmtId="0" fontId="13" fillId="0" borderId="33" xfId="0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left" vertical="center" wrapText="1"/>
    </xf>
    <xf numFmtId="4" fontId="3" fillId="0" borderId="3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1" fontId="3" fillId="0" borderId="34" xfId="1" applyNumberFormat="1" applyFont="1" applyFill="1" applyBorder="1" applyAlignment="1">
      <alignment horizontal="center" vertical="center"/>
    </xf>
    <xf numFmtId="15" fontId="3" fillId="0" borderId="33" xfId="1" applyNumberFormat="1" applyFont="1" applyFill="1" applyBorder="1" applyAlignment="1">
      <alignment vertical="center"/>
    </xf>
    <xf numFmtId="0" fontId="0" fillId="0" borderId="26" xfId="0" applyBorder="1"/>
    <xf numFmtId="4" fontId="3" fillId="0" borderId="31" xfId="1" applyNumberFormat="1" applyFont="1" applyFill="1" applyBorder="1" applyAlignment="1">
      <alignment vertical="center"/>
    </xf>
    <xf numFmtId="1" fontId="3" fillId="0" borderId="35" xfId="1" applyNumberFormat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left" vertical="center" wrapText="1"/>
    </xf>
    <xf numFmtId="15" fontId="3" fillId="0" borderId="31" xfId="1" applyNumberFormat="1" applyFont="1" applyFill="1" applyBorder="1" applyAlignment="1">
      <alignment vertical="center"/>
    </xf>
    <xf numFmtId="0" fontId="3" fillId="0" borderId="31" xfId="1" applyFont="1" applyFill="1" applyBorder="1" applyAlignment="1">
      <alignment horizontal="center" vertical="center"/>
    </xf>
    <xf numFmtId="0" fontId="0" fillId="0" borderId="37" xfId="0" applyBorder="1"/>
    <xf numFmtId="0" fontId="14" fillId="0" borderId="37" xfId="0" applyFont="1" applyBorder="1"/>
    <xf numFmtId="4" fontId="0" fillId="0" borderId="37" xfId="0" applyNumberFormat="1" applyBorder="1"/>
    <xf numFmtId="0" fontId="0" fillId="0" borderId="38" xfId="0" applyBorder="1"/>
    <xf numFmtId="4" fontId="3" fillId="0" borderId="41" xfId="1" applyNumberFormat="1" applyFont="1" applyFill="1" applyBorder="1" applyAlignment="1">
      <alignment vertical="center"/>
    </xf>
    <xf numFmtId="4" fontId="3" fillId="0" borderId="39" xfId="1" applyNumberFormat="1" applyFont="1" applyFill="1" applyBorder="1" applyAlignment="1">
      <alignment vertical="center"/>
    </xf>
    <xf numFmtId="4" fontId="3" fillId="0" borderId="40" xfId="1" applyNumberFormat="1" applyFont="1" applyFill="1" applyBorder="1" applyAlignment="1">
      <alignment vertical="center"/>
    </xf>
    <xf numFmtId="4" fontId="0" fillId="0" borderId="36" xfId="0" applyNumberFormat="1" applyBorder="1"/>
    <xf numFmtId="0" fontId="3" fillId="0" borderId="42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left" wrapText="1"/>
    </xf>
    <xf numFmtId="4" fontId="4" fillId="6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top" wrapText="1"/>
    </xf>
    <xf numFmtId="15" fontId="3" fillId="0" borderId="2" xfId="1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vertical="center"/>
    </xf>
    <xf numFmtId="0" fontId="3" fillId="0" borderId="2" xfId="1" applyNumberFormat="1" applyFont="1" applyFill="1" applyBorder="1" applyAlignment="1">
      <alignment horizontal="left" vertical="top" wrapText="1"/>
    </xf>
    <xf numFmtId="0" fontId="18" fillId="0" borderId="44" xfId="0" applyFont="1" applyBorder="1"/>
    <xf numFmtId="0" fontId="18" fillId="0" borderId="37" xfId="0" applyFont="1" applyBorder="1"/>
    <xf numFmtId="0" fontId="19" fillId="0" borderId="37" xfId="0" applyFont="1" applyBorder="1"/>
    <xf numFmtId="4" fontId="18" fillId="0" borderId="37" xfId="0" applyNumberFormat="1" applyFont="1" applyBorder="1"/>
    <xf numFmtId="4" fontId="18" fillId="0" borderId="36" xfId="0" applyNumberFormat="1" applyFont="1" applyBorder="1"/>
    <xf numFmtId="0" fontId="4" fillId="0" borderId="45" xfId="1" applyFont="1" applyFill="1" applyBorder="1" applyAlignment="1">
      <alignment horizontal="center" vertical="center"/>
    </xf>
    <xf numFmtId="0" fontId="18" fillId="0" borderId="0" xfId="0" applyFont="1" applyBorder="1"/>
    <xf numFmtId="0" fontId="18" fillId="0" borderId="38" xfId="0" applyFont="1" applyBorder="1"/>
    <xf numFmtId="0" fontId="3" fillId="3" borderId="2" xfId="1" applyFont="1" applyFill="1" applyBorder="1" applyAlignment="1">
      <alignment horizontal="left" wrapText="1"/>
    </xf>
    <xf numFmtId="0" fontId="0" fillId="3" borderId="0" xfId="0" applyFill="1"/>
    <xf numFmtId="0" fontId="3" fillId="3" borderId="2" xfId="1" applyFont="1" applyFill="1" applyBorder="1" applyAlignment="1">
      <alignment horizontal="left" vertical="center" wrapText="1"/>
    </xf>
    <xf numFmtId="0" fontId="0" fillId="3" borderId="0" xfId="0" applyFill="1" applyBorder="1"/>
    <xf numFmtId="0" fontId="0" fillId="3" borderId="26" xfId="0" applyFill="1" applyBorder="1"/>
    <xf numFmtId="0" fontId="0" fillId="3" borderId="30" xfId="0" applyFill="1" applyBorder="1"/>
    <xf numFmtId="0" fontId="0" fillId="3" borderId="5" xfId="0" applyFill="1" applyBorder="1"/>
    <xf numFmtId="1" fontId="3" fillId="3" borderId="43" xfId="1" applyNumberFormat="1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left" vertical="center" wrapText="1"/>
    </xf>
    <xf numFmtId="15" fontId="3" fillId="3" borderId="43" xfId="1" applyNumberFormat="1" applyFont="1" applyFill="1" applyBorder="1" applyAlignment="1">
      <alignment vertical="center"/>
    </xf>
    <xf numFmtId="0" fontId="3" fillId="3" borderId="43" xfId="1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left" wrapText="1"/>
    </xf>
    <xf numFmtId="4" fontId="3" fillId="3" borderId="43" xfId="1" applyNumberFormat="1" applyFont="1" applyFill="1" applyBorder="1" applyAlignment="1">
      <alignment vertical="center"/>
    </xf>
    <xf numFmtId="4" fontId="4" fillId="6" borderId="2" xfId="1" applyNumberFormat="1" applyFont="1" applyFill="1" applyBorder="1" applyAlignment="1">
      <alignment horizontal="center" vertical="center" wrapText="1"/>
    </xf>
    <xf numFmtId="10" fontId="3" fillId="3" borderId="2" xfId="1" applyNumberFormat="1" applyFont="1" applyFill="1" applyBorder="1" applyAlignment="1">
      <alignment horizontal="left" vertical="center" wrapText="1"/>
    </xf>
    <xf numFmtId="10" fontId="3" fillId="3" borderId="43" xfId="1" applyNumberFormat="1" applyFont="1" applyFill="1" applyBorder="1" applyAlignment="1">
      <alignment horizontal="left" vertical="center" wrapText="1"/>
    </xf>
    <xf numFmtId="4" fontId="4" fillId="6" borderId="2" xfId="1" applyNumberFormat="1" applyFont="1" applyFill="1" applyBorder="1" applyAlignment="1">
      <alignment horizontal="center" vertical="center" wrapText="1"/>
    </xf>
    <xf numFmtId="1" fontId="3" fillId="3" borderId="46" xfId="1" applyNumberFormat="1" applyFont="1" applyFill="1" applyBorder="1" applyAlignment="1">
      <alignment horizontal="center" vertical="center"/>
    </xf>
    <xf numFmtId="15" fontId="3" fillId="3" borderId="14" xfId="1" applyNumberFormat="1" applyFont="1" applyFill="1" applyBorder="1" applyAlignment="1">
      <alignment vertical="center"/>
    </xf>
    <xf numFmtId="10" fontId="3" fillId="3" borderId="14" xfId="1" applyNumberFormat="1" applyFont="1" applyFill="1" applyBorder="1" applyAlignment="1">
      <alignment horizontal="left" vertical="center" wrapText="1"/>
    </xf>
    <xf numFmtId="4" fontId="3" fillId="3" borderId="14" xfId="1" applyNumberFormat="1" applyFont="1" applyFill="1" applyBorder="1" applyAlignment="1">
      <alignment vertical="center"/>
    </xf>
    <xf numFmtId="0" fontId="4" fillId="6" borderId="2" xfId="1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" fontId="5" fillId="0" borderId="0" xfId="1" applyNumberFormat="1" applyFont="1" applyFill="1" applyBorder="1" applyAlignment="1">
      <alignment horizontal="center" vertical="center"/>
    </xf>
    <xf numFmtId="1" fontId="4" fillId="6" borderId="2" xfId="1" applyNumberFormat="1" applyFont="1" applyFill="1" applyBorder="1" applyAlignment="1">
      <alignment horizontal="center" vertical="center" wrapText="1"/>
    </xf>
    <xf numFmtId="4" fontId="4" fillId="6" borderId="2" xfId="1" applyNumberFormat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/>
    </xf>
    <xf numFmtId="1" fontId="4" fillId="6" borderId="7" xfId="1" applyNumberFormat="1" applyFont="1" applyFill="1" applyBorder="1" applyAlignment="1">
      <alignment horizontal="center" vertical="center" wrapText="1"/>
    </xf>
    <xf numFmtId="1" fontId="4" fillId="6" borderId="1" xfId="1" applyNumberFormat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4" fontId="4" fillId="6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4" fontId="4" fillId="4" borderId="4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1" fontId="4" fillId="4" borderId="7" xfId="1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4">
    <cellStyle name="Comma 2" xfId="3"/>
    <cellStyle name="Good" xfId="1" builtinId="2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0"/>
  <sheetViews>
    <sheetView tabSelected="1" topLeftCell="A18" workbookViewId="0">
      <selection activeCell="J27" sqref="J27"/>
    </sheetView>
  </sheetViews>
  <sheetFormatPr defaultRowHeight="15" x14ac:dyDescent="0.25"/>
  <cols>
    <col min="1" max="1" width="4.85546875" customWidth="1"/>
    <col min="2" max="2" width="25.28515625" customWidth="1"/>
    <col min="3" max="3" width="13.5703125" bestFit="1" customWidth="1"/>
    <col min="4" max="4" width="15.42578125" bestFit="1" customWidth="1"/>
    <col min="5" max="5" width="14.7109375" bestFit="1" customWidth="1"/>
    <col min="6" max="6" width="23.42578125" customWidth="1"/>
    <col min="7" max="7" width="12.42578125" customWidth="1"/>
    <col min="8" max="8" width="14.5703125" customWidth="1"/>
    <col min="9" max="9" width="12.7109375" customWidth="1"/>
    <col min="10" max="10" width="13" customWidth="1"/>
    <col min="11" max="11" width="14.140625" customWidth="1"/>
  </cols>
  <sheetData>
    <row r="1" spans="1:12" s="11" customFormat="1" ht="20.25" x14ac:dyDescent="0.25">
      <c r="A1" s="132" t="s">
        <v>49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65"/>
    </row>
    <row r="2" spans="1:12" ht="25.5" customHeight="1" x14ac:dyDescent="0.25">
      <c r="A2" s="133" t="s">
        <v>0</v>
      </c>
      <c r="B2" s="127" t="s">
        <v>1</v>
      </c>
      <c r="C2" s="127" t="s">
        <v>2</v>
      </c>
      <c r="D2" s="127" t="s">
        <v>3</v>
      </c>
      <c r="E2" s="127" t="s">
        <v>4</v>
      </c>
      <c r="F2" s="127" t="s">
        <v>5</v>
      </c>
      <c r="G2" s="134" t="s">
        <v>6</v>
      </c>
      <c r="H2" s="134" t="s">
        <v>7</v>
      </c>
      <c r="I2" s="134"/>
      <c r="J2" s="134" t="s">
        <v>8</v>
      </c>
      <c r="K2" s="127" t="s">
        <v>51</v>
      </c>
      <c r="L2" s="31"/>
    </row>
    <row r="3" spans="1:12" ht="45.75" customHeight="1" x14ac:dyDescent="0.25">
      <c r="A3" s="133"/>
      <c r="B3" s="127"/>
      <c r="C3" s="127"/>
      <c r="D3" s="127"/>
      <c r="E3" s="127"/>
      <c r="F3" s="127"/>
      <c r="G3" s="134"/>
      <c r="H3" s="122" t="s">
        <v>9</v>
      </c>
      <c r="I3" s="122" t="s">
        <v>10</v>
      </c>
      <c r="J3" s="134"/>
      <c r="K3" s="127"/>
    </row>
    <row r="4" spans="1:12" ht="30" x14ac:dyDescent="0.25">
      <c r="A4" s="14">
        <v>1</v>
      </c>
      <c r="B4" s="93" t="s">
        <v>25</v>
      </c>
      <c r="C4" s="94">
        <v>39717</v>
      </c>
      <c r="D4" s="95">
        <v>3</v>
      </c>
      <c r="E4" s="97" t="s">
        <v>12</v>
      </c>
      <c r="F4" s="93" t="s">
        <v>13</v>
      </c>
      <c r="G4" s="96">
        <v>6522.5</v>
      </c>
      <c r="H4" s="96">
        <v>2557</v>
      </c>
      <c r="I4" s="96">
        <v>6522.5</v>
      </c>
      <c r="J4" s="96">
        <v>0</v>
      </c>
      <c r="K4" s="95" t="s">
        <v>14</v>
      </c>
    </row>
    <row r="5" spans="1:12" ht="30" x14ac:dyDescent="0.25">
      <c r="A5" s="14">
        <v>2</v>
      </c>
      <c r="B5" s="93" t="s">
        <v>25</v>
      </c>
      <c r="C5" s="94">
        <v>39811</v>
      </c>
      <c r="D5" s="95">
        <v>3</v>
      </c>
      <c r="E5" s="97" t="s">
        <v>12</v>
      </c>
      <c r="F5" s="93" t="s">
        <v>15</v>
      </c>
      <c r="G5" s="96">
        <v>6000</v>
      </c>
      <c r="H5" s="96">
        <v>2463</v>
      </c>
      <c r="I5" s="96">
        <v>6000</v>
      </c>
      <c r="J5" s="96">
        <v>0</v>
      </c>
      <c r="K5" s="95" t="s">
        <v>14</v>
      </c>
    </row>
    <row r="6" spans="1:12" ht="30" x14ac:dyDescent="0.25">
      <c r="A6" s="14">
        <v>3</v>
      </c>
      <c r="B6" s="93" t="s">
        <v>25</v>
      </c>
      <c r="C6" s="94">
        <v>39883</v>
      </c>
      <c r="D6" s="95">
        <v>3</v>
      </c>
      <c r="E6" s="97" t="s">
        <v>12</v>
      </c>
      <c r="F6" s="93" t="s">
        <v>16</v>
      </c>
      <c r="G6" s="96">
        <v>15325</v>
      </c>
      <c r="H6" s="96">
        <v>5933</v>
      </c>
      <c r="I6" s="96">
        <v>15325</v>
      </c>
      <c r="J6" s="96">
        <v>0</v>
      </c>
      <c r="K6" s="95" t="s">
        <v>14</v>
      </c>
    </row>
    <row r="7" spans="1:12" ht="30" x14ac:dyDescent="0.25">
      <c r="A7" s="14">
        <v>4</v>
      </c>
      <c r="B7" s="93" t="s">
        <v>25</v>
      </c>
      <c r="C7" s="94">
        <v>40073</v>
      </c>
      <c r="D7" s="95">
        <v>3</v>
      </c>
      <c r="E7" s="97" t="s">
        <v>12</v>
      </c>
      <c r="F7" s="93" t="s">
        <v>17</v>
      </c>
      <c r="G7" s="96">
        <v>14396</v>
      </c>
      <c r="H7" s="96">
        <v>5478</v>
      </c>
      <c r="I7" s="96">
        <v>14396</v>
      </c>
      <c r="J7" s="96">
        <v>0</v>
      </c>
      <c r="K7" s="95" t="s">
        <v>14</v>
      </c>
    </row>
    <row r="8" spans="1:12" ht="30" x14ac:dyDescent="0.25">
      <c r="A8" s="14">
        <v>5</v>
      </c>
      <c r="B8" s="93" t="s">
        <v>25</v>
      </c>
      <c r="C8" s="94">
        <v>40497</v>
      </c>
      <c r="D8" s="95">
        <v>3</v>
      </c>
      <c r="E8" s="93" t="s">
        <v>26</v>
      </c>
      <c r="F8" s="93" t="s">
        <v>16</v>
      </c>
      <c r="G8" s="96">
        <v>51837</v>
      </c>
      <c r="H8" s="96">
        <v>17888</v>
      </c>
      <c r="I8" s="96">
        <v>51837</v>
      </c>
      <c r="J8" s="96">
        <v>0</v>
      </c>
      <c r="K8" s="95" t="s">
        <v>14</v>
      </c>
    </row>
    <row r="9" spans="1:12" ht="30" x14ac:dyDescent="0.25">
      <c r="A9" s="14">
        <v>6</v>
      </c>
      <c r="B9" s="93" t="s">
        <v>25</v>
      </c>
      <c r="C9" s="94">
        <v>40532</v>
      </c>
      <c r="D9" s="95">
        <v>3</v>
      </c>
      <c r="E9" s="93" t="s">
        <v>26</v>
      </c>
      <c r="F9" s="93" t="s">
        <v>16</v>
      </c>
      <c r="G9" s="96">
        <v>37174</v>
      </c>
      <c r="H9" s="96">
        <v>12914</v>
      </c>
      <c r="I9" s="96">
        <v>37174</v>
      </c>
      <c r="J9" s="96">
        <v>0</v>
      </c>
      <c r="K9" s="95" t="s">
        <v>14</v>
      </c>
    </row>
    <row r="10" spans="1:12" ht="30" x14ac:dyDescent="0.25">
      <c r="A10" s="14">
        <v>7</v>
      </c>
      <c r="B10" s="93" t="s">
        <v>25</v>
      </c>
      <c r="C10" s="94">
        <v>40609</v>
      </c>
      <c r="D10" s="95">
        <v>3</v>
      </c>
      <c r="E10" s="93" t="s">
        <v>26</v>
      </c>
      <c r="F10" s="93" t="s">
        <v>16</v>
      </c>
      <c r="G10" s="96">
        <v>47539.7</v>
      </c>
      <c r="H10" s="96">
        <v>16041</v>
      </c>
      <c r="I10" s="96">
        <v>47539.7</v>
      </c>
      <c r="J10" s="96">
        <v>0</v>
      </c>
      <c r="K10" s="95" t="s">
        <v>14</v>
      </c>
    </row>
    <row r="11" spans="1:12" ht="30" x14ac:dyDescent="0.25">
      <c r="A11" s="14">
        <v>8</v>
      </c>
      <c r="B11" s="93" t="s">
        <v>25</v>
      </c>
      <c r="C11" s="94">
        <v>40679</v>
      </c>
      <c r="D11" s="95">
        <v>3</v>
      </c>
      <c r="E11" s="93" t="s">
        <v>26</v>
      </c>
      <c r="F11" s="93" t="s">
        <v>16</v>
      </c>
      <c r="G11" s="96">
        <v>45803.7</v>
      </c>
      <c r="H11" s="96">
        <v>14987</v>
      </c>
      <c r="I11" s="96">
        <v>45803.7</v>
      </c>
      <c r="J11" s="96">
        <v>0</v>
      </c>
      <c r="K11" s="95" t="s">
        <v>14</v>
      </c>
    </row>
    <row r="12" spans="1:12" ht="30" x14ac:dyDescent="0.25">
      <c r="A12" s="14">
        <v>9</v>
      </c>
      <c r="B12" s="93" t="s">
        <v>25</v>
      </c>
      <c r="C12" s="94">
        <v>40903</v>
      </c>
      <c r="D12" s="95">
        <v>3</v>
      </c>
      <c r="E12" s="93" t="s">
        <v>26</v>
      </c>
      <c r="F12" s="93" t="s">
        <v>19</v>
      </c>
      <c r="G12" s="96">
        <v>70269.100000000006</v>
      </c>
      <c r="H12" s="96">
        <v>27228.69</v>
      </c>
      <c r="I12" s="96">
        <v>70269.100000000006</v>
      </c>
      <c r="J12" s="96">
        <v>0</v>
      </c>
      <c r="K12" s="95" t="s">
        <v>14</v>
      </c>
    </row>
    <row r="13" spans="1:12" ht="30" x14ac:dyDescent="0.25">
      <c r="A13" s="14">
        <v>10</v>
      </c>
      <c r="B13" s="93" t="s">
        <v>25</v>
      </c>
      <c r="C13" s="94">
        <v>40962</v>
      </c>
      <c r="D13" s="95">
        <v>3</v>
      </c>
      <c r="E13" s="93" t="s">
        <v>12</v>
      </c>
      <c r="F13" s="93" t="s">
        <v>19</v>
      </c>
      <c r="G13" s="96">
        <v>38123.9</v>
      </c>
      <c r="H13" s="96">
        <v>13722.24</v>
      </c>
      <c r="I13" s="96">
        <v>38123.9</v>
      </c>
      <c r="J13" s="96">
        <v>0</v>
      </c>
      <c r="K13" s="95" t="s">
        <v>14</v>
      </c>
    </row>
    <row r="14" spans="1:12" ht="30" x14ac:dyDescent="0.25">
      <c r="A14" s="14">
        <v>11</v>
      </c>
      <c r="B14" s="93" t="s">
        <v>25</v>
      </c>
      <c r="C14" s="94">
        <v>41022</v>
      </c>
      <c r="D14" s="95">
        <v>3</v>
      </c>
      <c r="E14" s="93" t="s">
        <v>12</v>
      </c>
      <c r="F14" s="93" t="s">
        <v>19</v>
      </c>
      <c r="G14" s="96">
        <v>29632</v>
      </c>
      <c r="H14" s="96">
        <v>10232.34</v>
      </c>
      <c r="I14" s="96">
        <v>29632</v>
      </c>
      <c r="J14" s="96">
        <v>0</v>
      </c>
      <c r="K14" s="95" t="s">
        <v>14</v>
      </c>
    </row>
    <row r="15" spans="1:12" ht="30" x14ac:dyDescent="0.25">
      <c r="A15" s="14">
        <v>12</v>
      </c>
      <c r="B15" s="93" t="s">
        <v>25</v>
      </c>
      <c r="C15" s="94">
        <v>41080</v>
      </c>
      <c r="D15" s="95">
        <v>3</v>
      </c>
      <c r="E15" s="93" t="s">
        <v>12</v>
      </c>
      <c r="F15" s="93" t="s">
        <v>19</v>
      </c>
      <c r="G15" s="96">
        <v>48765.8</v>
      </c>
      <c r="H15" s="96">
        <v>15887.33</v>
      </c>
      <c r="I15" s="96">
        <v>48765.8</v>
      </c>
      <c r="J15" s="96">
        <v>0</v>
      </c>
      <c r="K15" s="95" t="s">
        <v>14</v>
      </c>
    </row>
    <row r="16" spans="1:12" ht="30" x14ac:dyDescent="0.25">
      <c r="A16" s="14">
        <v>13</v>
      </c>
      <c r="B16" s="93" t="s">
        <v>25</v>
      </c>
      <c r="C16" s="94">
        <v>41170</v>
      </c>
      <c r="D16" s="95">
        <v>3</v>
      </c>
      <c r="E16" s="93" t="s">
        <v>12</v>
      </c>
      <c r="F16" s="93" t="s">
        <v>20</v>
      </c>
      <c r="G16" s="96">
        <v>47018</v>
      </c>
      <c r="H16" s="96">
        <v>13580.9</v>
      </c>
      <c r="I16" s="96">
        <v>47018</v>
      </c>
      <c r="J16" s="96">
        <v>0</v>
      </c>
      <c r="K16" s="95" t="s">
        <v>14</v>
      </c>
    </row>
    <row r="17" spans="1:58" s="107" customFormat="1" ht="30" x14ac:dyDescent="0.25">
      <c r="A17" s="14">
        <v>14</v>
      </c>
      <c r="B17" s="1" t="s">
        <v>25</v>
      </c>
      <c r="C17" s="2">
        <v>41361</v>
      </c>
      <c r="D17" s="3">
        <v>3</v>
      </c>
      <c r="E17" s="106" t="s">
        <v>26</v>
      </c>
      <c r="F17" s="1" t="s">
        <v>22</v>
      </c>
      <c r="G17" s="4">
        <v>43018</v>
      </c>
      <c r="H17" s="4">
        <v>9743.81</v>
      </c>
      <c r="I17" s="4">
        <v>43018</v>
      </c>
      <c r="J17" s="4">
        <v>0</v>
      </c>
      <c r="K17" s="3" t="s">
        <v>14</v>
      </c>
    </row>
    <row r="18" spans="1:58" s="110" customFormat="1" ht="30" x14ac:dyDescent="0.25">
      <c r="A18" s="14">
        <v>15</v>
      </c>
      <c r="B18" s="108" t="s">
        <v>25</v>
      </c>
      <c r="C18" s="2">
        <v>41815</v>
      </c>
      <c r="D18" s="3">
        <v>3</v>
      </c>
      <c r="E18" s="106" t="s">
        <v>26</v>
      </c>
      <c r="F18" s="108" t="s">
        <v>27</v>
      </c>
      <c r="G18" s="4">
        <v>49537</v>
      </c>
      <c r="H18" s="4">
        <v>7068.94</v>
      </c>
      <c r="I18" s="4">
        <v>49537</v>
      </c>
      <c r="J18" s="4">
        <v>0</v>
      </c>
      <c r="K18" s="3" t="s">
        <v>14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</row>
    <row r="19" spans="1:58" s="111" customFormat="1" ht="30.75" thickBot="1" x14ac:dyDescent="0.3">
      <c r="A19" s="14">
        <v>16</v>
      </c>
      <c r="B19" s="108" t="s">
        <v>25</v>
      </c>
      <c r="C19" s="2">
        <v>42356</v>
      </c>
      <c r="D19" s="3">
        <v>3</v>
      </c>
      <c r="E19" s="106" t="s">
        <v>26</v>
      </c>
      <c r="F19" s="108" t="s">
        <v>41</v>
      </c>
      <c r="G19" s="4">
        <v>117723</v>
      </c>
      <c r="H19" s="96">
        <v>13149.2</v>
      </c>
      <c r="I19" s="4">
        <v>0</v>
      </c>
      <c r="J19" s="4">
        <v>117723</v>
      </c>
      <c r="K19" s="3" t="s">
        <v>18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</row>
    <row r="20" spans="1:58" s="112" customFormat="1" ht="30.75" thickBot="1" x14ac:dyDescent="0.3">
      <c r="A20" s="14">
        <v>17</v>
      </c>
      <c r="B20" s="108" t="s">
        <v>25</v>
      </c>
      <c r="C20" s="2">
        <v>42415</v>
      </c>
      <c r="D20" s="3">
        <v>3</v>
      </c>
      <c r="E20" s="106" t="s">
        <v>26</v>
      </c>
      <c r="F20" s="120">
        <v>6.0999999999999999E-2</v>
      </c>
      <c r="G20" s="4">
        <v>116256.7</v>
      </c>
      <c r="H20" s="96">
        <v>10627.8</v>
      </c>
      <c r="I20" s="4">
        <v>0</v>
      </c>
      <c r="J20" s="4">
        <v>116256.7</v>
      </c>
      <c r="K20" s="3" t="s">
        <v>18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</row>
    <row r="21" spans="1:58" s="112" customFormat="1" ht="30.75" thickBot="1" x14ac:dyDescent="0.3">
      <c r="A21" s="14">
        <v>18</v>
      </c>
      <c r="B21" s="108" t="s">
        <v>25</v>
      </c>
      <c r="C21" s="2">
        <v>42458</v>
      </c>
      <c r="D21" s="3">
        <v>3</v>
      </c>
      <c r="E21" s="106" t="s">
        <v>26</v>
      </c>
      <c r="F21" s="120">
        <v>5.5899999999999998E-2</v>
      </c>
      <c r="G21" s="4">
        <v>80400</v>
      </c>
      <c r="H21" s="96">
        <v>6760.01</v>
      </c>
      <c r="I21" s="4">
        <v>0</v>
      </c>
      <c r="J21" s="4">
        <v>80400</v>
      </c>
      <c r="K21" s="3" t="s">
        <v>18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</row>
    <row r="22" spans="1:58" s="112" customFormat="1" ht="30.75" thickBot="1" x14ac:dyDescent="0.3">
      <c r="A22" s="123">
        <v>19</v>
      </c>
      <c r="B22" s="108" t="s">
        <v>25</v>
      </c>
      <c r="C22" s="124">
        <v>42916</v>
      </c>
      <c r="D22" s="3">
        <v>3</v>
      </c>
      <c r="E22" s="106" t="s">
        <v>26</v>
      </c>
      <c r="F22" s="125">
        <v>5.2400000000000002E-2</v>
      </c>
      <c r="G22" s="126">
        <v>71007</v>
      </c>
      <c r="H22" s="19">
        <v>1865.5</v>
      </c>
      <c r="I22" s="126">
        <v>0</v>
      </c>
      <c r="J22" s="126">
        <v>71007</v>
      </c>
      <c r="K22" s="3" t="s">
        <v>18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</row>
    <row r="23" spans="1:58" s="105" customFormat="1" ht="15.75" thickBot="1" x14ac:dyDescent="0.3">
      <c r="A23" s="98"/>
      <c r="B23" s="99"/>
      <c r="C23" s="99"/>
      <c r="D23" s="100"/>
      <c r="E23" s="100"/>
      <c r="F23" s="100"/>
      <c r="G23" s="101">
        <f>SUM(G4:G22)</f>
        <v>936348.39999999991</v>
      </c>
      <c r="H23" s="101">
        <f>SUM(H4:H22)</f>
        <v>208127.76</v>
      </c>
      <c r="I23" s="101">
        <f>SUM(I4:I22)</f>
        <v>550961.69999999995</v>
      </c>
      <c r="J23" s="102">
        <f>SUM(J4:J22)</f>
        <v>385386.7</v>
      </c>
      <c r="K23" s="103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</row>
    <row r="24" spans="1:58" x14ac:dyDescent="0.25">
      <c r="D24" s="128" t="s">
        <v>28</v>
      </c>
      <c r="E24" s="129"/>
      <c r="F24" s="129"/>
      <c r="G24" s="129"/>
      <c r="H24" s="130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ht="25.5" x14ac:dyDescent="0.25">
      <c r="D25" s="39"/>
      <c r="E25" s="40" t="s">
        <v>29</v>
      </c>
      <c r="F25" s="40" t="s">
        <v>30</v>
      </c>
      <c r="G25" s="40" t="s">
        <v>31</v>
      </c>
      <c r="H25" s="41" t="s">
        <v>32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x14ac:dyDescent="0.25">
      <c r="D26" s="42" t="s">
        <v>33</v>
      </c>
      <c r="E26" s="43">
        <v>15</v>
      </c>
      <c r="F26" s="44">
        <f>SUM(G4:G18)</f>
        <v>550961.69999999995</v>
      </c>
      <c r="G26" s="44">
        <f>SUM(I4:I18)</f>
        <v>550961.69999999995</v>
      </c>
      <c r="H26" s="45">
        <f>SUMIF($K$1:$K$89, "redeemed", $J$1:$J$89 )</f>
        <v>0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ht="17.25" customHeight="1" x14ac:dyDescent="0.25">
      <c r="D27" s="46" t="s">
        <v>18</v>
      </c>
      <c r="E27" s="43">
        <v>4</v>
      </c>
      <c r="F27" s="44">
        <f>SUM(G19:G22)</f>
        <v>385386.7</v>
      </c>
      <c r="G27" s="44">
        <f>SUMIF($K$1:$K$89, "outstanding", $I$1:$I$89 )</f>
        <v>0</v>
      </c>
      <c r="H27" s="45">
        <f>J18+J19+J20+J21+J22</f>
        <v>385386.7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ht="24" customHeight="1" thickBot="1" x14ac:dyDescent="0.3">
      <c r="D28" s="47" t="s">
        <v>34</v>
      </c>
      <c r="E28" s="48">
        <f>E26+E27</f>
        <v>19</v>
      </c>
      <c r="F28" s="49">
        <f>SUM(F26:F27)</f>
        <v>936348.39999999991</v>
      </c>
      <c r="G28" s="49">
        <f>SUM(G26:G27)</f>
        <v>550961.69999999995</v>
      </c>
      <c r="H28" s="50">
        <f>SUM(H26:H27)</f>
        <v>385386.7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x14ac:dyDescent="0.25">
      <c r="D29" s="9"/>
      <c r="E29" s="9"/>
      <c r="F29" s="9"/>
      <c r="G29" s="9"/>
    </row>
    <row r="30" spans="1:58" ht="15.75" x14ac:dyDescent="0.25">
      <c r="D30" s="131" t="s">
        <v>50</v>
      </c>
      <c r="E30" s="131"/>
      <c r="F30" s="131"/>
      <c r="G30" s="131"/>
    </row>
  </sheetData>
  <mergeCells count="13">
    <mergeCell ref="K2:K3"/>
    <mergeCell ref="D24:H24"/>
    <mergeCell ref="D30:G30"/>
    <mergeCell ref="A1:K1"/>
    <mergeCell ref="A2:A3"/>
    <mergeCell ref="B2:B3"/>
    <mergeCell ref="C2:C3"/>
    <mergeCell ref="D2:D3"/>
    <mergeCell ref="E2:E3"/>
    <mergeCell ref="F2:F3"/>
    <mergeCell ref="G2:G3"/>
    <mergeCell ref="H2:I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9"/>
  <sheetViews>
    <sheetView topLeftCell="A16" workbookViewId="0">
      <selection activeCell="M6" sqref="M6"/>
    </sheetView>
  </sheetViews>
  <sheetFormatPr defaultRowHeight="15" x14ac:dyDescent="0.25"/>
  <cols>
    <col min="1" max="1" width="4.85546875" customWidth="1"/>
    <col min="2" max="2" width="25.28515625" customWidth="1"/>
    <col min="3" max="3" width="13.5703125" bestFit="1" customWidth="1"/>
    <col min="4" max="4" width="15.42578125" bestFit="1" customWidth="1"/>
    <col min="5" max="5" width="14.7109375" bestFit="1" customWidth="1"/>
    <col min="6" max="6" width="23.42578125" customWidth="1"/>
    <col min="7" max="7" width="12.42578125" customWidth="1"/>
    <col min="8" max="8" width="14.5703125" customWidth="1"/>
    <col min="9" max="9" width="12.7109375" customWidth="1"/>
    <col min="10" max="10" width="10" customWidth="1"/>
    <col min="11" max="11" width="14.140625" customWidth="1"/>
  </cols>
  <sheetData>
    <row r="1" spans="1:12" s="11" customFormat="1" ht="20.25" x14ac:dyDescent="0.25">
      <c r="A1" s="132" t="s">
        <v>46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65"/>
    </row>
    <row r="2" spans="1:12" ht="25.5" customHeight="1" x14ac:dyDescent="0.25">
      <c r="A2" s="133" t="s">
        <v>0</v>
      </c>
      <c r="B2" s="127" t="s">
        <v>1</v>
      </c>
      <c r="C2" s="127" t="s">
        <v>2</v>
      </c>
      <c r="D2" s="127" t="s">
        <v>3</v>
      </c>
      <c r="E2" s="127" t="s">
        <v>4</v>
      </c>
      <c r="F2" s="127" t="s">
        <v>5</v>
      </c>
      <c r="G2" s="134" t="s">
        <v>6</v>
      </c>
      <c r="H2" s="134" t="s">
        <v>7</v>
      </c>
      <c r="I2" s="134"/>
      <c r="J2" s="134" t="s">
        <v>8</v>
      </c>
      <c r="K2" s="127" t="s">
        <v>48</v>
      </c>
      <c r="L2" s="31"/>
    </row>
    <row r="3" spans="1:12" ht="36.75" customHeight="1" x14ac:dyDescent="0.25">
      <c r="A3" s="133"/>
      <c r="B3" s="127"/>
      <c r="C3" s="127"/>
      <c r="D3" s="127"/>
      <c r="E3" s="127"/>
      <c r="F3" s="127"/>
      <c r="G3" s="134"/>
      <c r="H3" s="119" t="s">
        <v>9</v>
      </c>
      <c r="I3" s="119" t="s">
        <v>10</v>
      </c>
      <c r="J3" s="134"/>
      <c r="K3" s="127"/>
    </row>
    <row r="4" spans="1:12" ht="30" x14ac:dyDescent="0.25">
      <c r="A4" s="14">
        <v>1</v>
      </c>
      <c r="B4" s="93" t="s">
        <v>25</v>
      </c>
      <c r="C4" s="94">
        <v>39717</v>
      </c>
      <c r="D4" s="95">
        <v>3</v>
      </c>
      <c r="E4" s="97" t="s">
        <v>12</v>
      </c>
      <c r="F4" s="93" t="s">
        <v>13</v>
      </c>
      <c r="G4" s="96">
        <v>6522.5</v>
      </c>
      <c r="H4" s="96">
        <v>2557</v>
      </c>
      <c r="I4" s="96">
        <v>6522.5</v>
      </c>
      <c r="J4" s="96">
        <v>0</v>
      </c>
      <c r="K4" s="95" t="s">
        <v>14</v>
      </c>
    </row>
    <row r="5" spans="1:12" ht="30" x14ac:dyDescent="0.25">
      <c r="A5" s="14">
        <v>2</v>
      </c>
      <c r="B5" s="93" t="s">
        <v>25</v>
      </c>
      <c r="C5" s="94">
        <v>39811</v>
      </c>
      <c r="D5" s="95">
        <v>3</v>
      </c>
      <c r="E5" s="97" t="s">
        <v>12</v>
      </c>
      <c r="F5" s="93" t="s">
        <v>15</v>
      </c>
      <c r="G5" s="96">
        <v>6000</v>
      </c>
      <c r="H5" s="96">
        <v>2463</v>
      </c>
      <c r="I5" s="96">
        <v>6000</v>
      </c>
      <c r="J5" s="96">
        <v>0</v>
      </c>
      <c r="K5" s="95" t="s">
        <v>14</v>
      </c>
    </row>
    <row r="6" spans="1:12" ht="30" x14ac:dyDescent="0.25">
      <c r="A6" s="14">
        <v>3</v>
      </c>
      <c r="B6" s="93" t="s">
        <v>25</v>
      </c>
      <c r="C6" s="94">
        <v>39883</v>
      </c>
      <c r="D6" s="95">
        <v>3</v>
      </c>
      <c r="E6" s="97" t="s">
        <v>12</v>
      </c>
      <c r="F6" s="93" t="s">
        <v>16</v>
      </c>
      <c r="G6" s="96">
        <v>15325</v>
      </c>
      <c r="H6" s="96">
        <v>5933</v>
      </c>
      <c r="I6" s="96">
        <v>15325</v>
      </c>
      <c r="J6" s="96">
        <v>0</v>
      </c>
      <c r="K6" s="95" t="s">
        <v>14</v>
      </c>
    </row>
    <row r="7" spans="1:12" ht="30" x14ac:dyDescent="0.25">
      <c r="A7" s="14">
        <v>4</v>
      </c>
      <c r="B7" s="93" t="s">
        <v>25</v>
      </c>
      <c r="C7" s="94">
        <v>40073</v>
      </c>
      <c r="D7" s="95">
        <v>3</v>
      </c>
      <c r="E7" s="97" t="s">
        <v>12</v>
      </c>
      <c r="F7" s="93" t="s">
        <v>17</v>
      </c>
      <c r="G7" s="96">
        <v>14396</v>
      </c>
      <c r="H7" s="96">
        <v>5478</v>
      </c>
      <c r="I7" s="96">
        <v>14396</v>
      </c>
      <c r="J7" s="96">
        <v>0</v>
      </c>
      <c r="K7" s="95" t="s">
        <v>14</v>
      </c>
    </row>
    <row r="8" spans="1:12" ht="30" x14ac:dyDescent="0.25">
      <c r="A8" s="14">
        <v>5</v>
      </c>
      <c r="B8" s="93" t="s">
        <v>25</v>
      </c>
      <c r="C8" s="94">
        <v>40497</v>
      </c>
      <c r="D8" s="95">
        <v>3</v>
      </c>
      <c r="E8" s="93" t="s">
        <v>26</v>
      </c>
      <c r="F8" s="93" t="s">
        <v>16</v>
      </c>
      <c r="G8" s="96">
        <v>51837</v>
      </c>
      <c r="H8" s="96">
        <v>17888</v>
      </c>
      <c r="I8" s="96">
        <v>51837</v>
      </c>
      <c r="J8" s="96">
        <v>0</v>
      </c>
      <c r="K8" s="95" t="s">
        <v>14</v>
      </c>
    </row>
    <row r="9" spans="1:12" ht="30" x14ac:dyDescent="0.25">
      <c r="A9" s="14">
        <v>6</v>
      </c>
      <c r="B9" s="93" t="s">
        <v>25</v>
      </c>
      <c r="C9" s="94">
        <v>40532</v>
      </c>
      <c r="D9" s="95">
        <v>3</v>
      </c>
      <c r="E9" s="93" t="s">
        <v>26</v>
      </c>
      <c r="F9" s="93" t="s">
        <v>16</v>
      </c>
      <c r="G9" s="96">
        <v>37174</v>
      </c>
      <c r="H9" s="96">
        <v>12914</v>
      </c>
      <c r="I9" s="96">
        <v>37174</v>
      </c>
      <c r="J9" s="96">
        <v>0</v>
      </c>
      <c r="K9" s="95" t="s">
        <v>14</v>
      </c>
    </row>
    <row r="10" spans="1:12" ht="30" x14ac:dyDescent="0.25">
      <c r="A10" s="14">
        <v>7</v>
      </c>
      <c r="B10" s="93" t="s">
        <v>25</v>
      </c>
      <c r="C10" s="94">
        <v>40609</v>
      </c>
      <c r="D10" s="95">
        <v>3</v>
      </c>
      <c r="E10" s="93" t="s">
        <v>26</v>
      </c>
      <c r="F10" s="93" t="s">
        <v>16</v>
      </c>
      <c r="G10" s="96">
        <v>47539.7</v>
      </c>
      <c r="H10" s="96">
        <v>16041</v>
      </c>
      <c r="I10" s="96">
        <v>47539.7</v>
      </c>
      <c r="J10" s="96">
        <v>0</v>
      </c>
      <c r="K10" s="95" t="s">
        <v>14</v>
      </c>
    </row>
    <row r="11" spans="1:12" ht="30" x14ac:dyDescent="0.25">
      <c r="A11" s="14">
        <v>8</v>
      </c>
      <c r="B11" s="93" t="s">
        <v>25</v>
      </c>
      <c r="C11" s="94">
        <v>40679</v>
      </c>
      <c r="D11" s="95">
        <v>3</v>
      </c>
      <c r="E11" s="93" t="s">
        <v>26</v>
      </c>
      <c r="F11" s="93" t="s">
        <v>16</v>
      </c>
      <c r="G11" s="96">
        <v>45803.7</v>
      </c>
      <c r="H11" s="96">
        <v>14987</v>
      </c>
      <c r="I11" s="96">
        <v>45803.7</v>
      </c>
      <c r="J11" s="96">
        <v>0</v>
      </c>
      <c r="K11" s="95" t="s">
        <v>14</v>
      </c>
    </row>
    <row r="12" spans="1:12" ht="30" x14ac:dyDescent="0.25">
      <c r="A12" s="14">
        <v>9</v>
      </c>
      <c r="B12" s="93" t="s">
        <v>25</v>
      </c>
      <c r="C12" s="94">
        <v>40903</v>
      </c>
      <c r="D12" s="95">
        <v>3</v>
      </c>
      <c r="E12" s="93" t="s">
        <v>26</v>
      </c>
      <c r="F12" s="93" t="s">
        <v>19</v>
      </c>
      <c r="G12" s="96">
        <v>70269.100000000006</v>
      </c>
      <c r="H12" s="96">
        <v>27228.69</v>
      </c>
      <c r="I12" s="96">
        <v>70269.100000000006</v>
      </c>
      <c r="J12" s="96">
        <v>0</v>
      </c>
      <c r="K12" s="95" t="s">
        <v>14</v>
      </c>
    </row>
    <row r="13" spans="1:12" ht="30" x14ac:dyDescent="0.25">
      <c r="A13" s="14">
        <v>10</v>
      </c>
      <c r="B13" s="93" t="s">
        <v>25</v>
      </c>
      <c r="C13" s="94">
        <v>40962</v>
      </c>
      <c r="D13" s="95">
        <v>3</v>
      </c>
      <c r="E13" s="93" t="s">
        <v>12</v>
      </c>
      <c r="F13" s="93" t="s">
        <v>19</v>
      </c>
      <c r="G13" s="96">
        <v>38123.9</v>
      </c>
      <c r="H13" s="96">
        <v>13722.24</v>
      </c>
      <c r="I13" s="96">
        <v>38123.9</v>
      </c>
      <c r="J13" s="96">
        <v>0</v>
      </c>
      <c r="K13" s="95" t="s">
        <v>14</v>
      </c>
    </row>
    <row r="14" spans="1:12" ht="30" x14ac:dyDescent="0.25">
      <c r="A14" s="14">
        <v>11</v>
      </c>
      <c r="B14" s="93" t="s">
        <v>25</v>
      </c>
      <c r="C14" s="94">
        <v>41022</v>
      </c>
      <c r="D14" s="95">
        <v>3</v>
      </c>
      <c r="E14" s="93" t="s">
        <v>12</v>
      </c>
      <c r="F14" s="93" t="s">
        <v>19</v>
      </c>
      <c r="G14" s="96">
        <v>29632</v>
      </c>
      <c r="H14" s="96">
        <v>10232.34</v>
      </c>
      <c r="I14" s="96">
        <v>29632</v>
      </c>
      <c r="J14" s="96">
        <v>0</v>
      </c>
      <c r="K14" s="95" t="s">
        <v>14</v>
      </c>
    </row>
    <row r="15" spans="1:12" ht="30" x14ac:dyDescent="0.25">
      <c r="A15" s="14">
        <v>12</v>
      </c>
      <c r="B15" s="93" t="s">
        <v>25</v>
      </c>
      <c r="C15" s="94">
        <v>41080</v>
      </c>
      <c r="D15" s="95">
        <v>3</v>
      </c>
      <c r="E15" s="93" t="s">
        <v>12</v>
      </c>
      <c r="F15" s="93" t="s">
        <v>19</v>
      </c>
      <c r="G15" s="96">
        <v>48765.8</v>
      </c>
      <c r="H15" s="96">
        <v>15887.33</v>
      </c>
      <c r="I15" s="96">
        <v>48765.8</v>
      </c>
      <c r="J15" s="96">
        <v>0</v>
      </c>
      <c r="K15" s="95" t="s">
        <v>14</v>
      </c>
    </row>
    <row r="16" spans="1:12" ht="30" x14ac:dyDescent="0.25">
      <c r="A16" s="14">
        <v>13</v>
      </c>
      <c r="B16" s="93" t="s">
        <v>25</v>
      </c>
      <c r="C16" s="94">
        <v>41170</v>
      </c>
      <c r="D16" s="95">
        <v>3</v>
      </c>
      <c r="E16" s="93" t="s">
        <v>12</v>
      </c>
      <c r="F16" s="93" t="s">
        <v>20</v>
      </c>
      <c r="G16" s="96">
        <v>47018</v>
      </c>
      <c r="H16" s="96">
        <v>13580.9</v>
      </c>
      <c r="I16" s="96">
        <v>47018</v>
      </c>
      <c r="J16" s="96">
        <v>0</v>
      </c>
      <c r="K16" s="95" t="s">
        <v>14</v>
      </c>
    </row>
    <row r="17" spans="1:58" s="107" customFormat="1" ht="30" x14ac:dyDescent="0.25">
      <c r="A17" s="14">
        <v>14</v>
      </c>
      <c r="B17" s="1" t="s">
        <v>25</v>
      </c>
      <c r="C17" s="2">
        <v>41361</v>
      </c>
      <c r="D17" s="3">
        <v>3</v>
      </c>
      <c r="E17" s="106" t="s">
        <v>26</v>
      </c>
      <c r="F17" s="1" t="s">
        <v>22</v>
      </c>
      <c r="G17" s="4">
        <v>43018</v>
      </c>
      <c r="H17" s="4">
        <v>9743.81</v>
      </c>
      <c r="I17" s="4">
        <v>43018</v>
      </c>
      <c r="J17" s="4">
        <v>0</v>
      </c>
      <c r="K17" s="3" t="s">
        <v>14</v>
      </c>
    </row>
    <row r="18" spans="1:58" s="110" customFormat="1" ht="30" x14ac:dyDescent="0.25">
      <c r="A18" s="14">
        <v>15</v>
      </c>
      <c r="B18" s="108" t="s">
        <v>25</v>
      </c>
      <c r="C18" s="2">
        <v>41815</v>
      </c>
      <c r="D18" s="3">
        <v>3</v>
      </c>
      <c r="E18" s="106" t="s">
        <v>26</v>
      </c>
      <c r="F18" s="108" t="s">
        <v>27</v>
      </c>
      <c r="G18" s="4">
        <v>49537</v>
      </c>
      <c r="H18" s="4">
        <v>7068.94</v>
      </c>
      <c r="I18" s="4">
        <v>0</v>
      </c>
      <c r="J18" s="4">
        <v>49537</v>
      </c>
      <c r="K18" s="3" t="s">
        <v>18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</row>
    <row r="19" spans="1:58" s="111" customFormat="1" ht="30.75" thickBot="1" x14ac:dyDescent="0.3">
      <c r="A19" s="14">
        <v>16</v>
      </c>
      <c r="B19" s="108" t="s">
        <v>25</v>
      </c>
      <c r="C19" s="2">
        <v>42356</v>
      </c>
      <c r="D19" s="3">
        <v>3</v>
      </c>
      <c r="E19" s="106" t="s">
        <v>26</v>
      </c>
      <c r="F19" s="108" t="s">
        <v>41</v>
      </c>
      <c r="G19" s="4">
        <v>117723</v>
      </c>
      <c r="H19" s="4">
        <v>6699.02</v>
      </c>
      <c r="I19" s="4">
        <v>0</v>
      </c>
      <c r="J19" s="4">
        <v>117723</v>
      </c>
      <c r="K19" s="3" t="s">
        <v>18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</row>
    <row r="20" spans="1:58" s="112" customFormat="1" ht="30.75" thickBot="1" x14ac:dyDescent="0.3">
      <c r="A20" s="14">
        <v>17</v>
      </c>
      <c r="B20" s="108" t="s">
        <v>25</v>
      </c>
      <c r="C20" s="2">
        <v>42415</v>
      </c>
      <c r="D20" s="3">
        <v>3</v>
      </c>
      <c r="E20" s="106" t="s">
        <v>26</v>
      </c>
      <c r="F20" s="120">
        <v>6.0999999999999999E-2</v>
      </c>
      <c r="G20" s="4">
        <v>116256.7</v>
      </c>
      <c r="H20" s="4">
        <v>3536.11</v>
      </c>
      <c r="I20" s="4">
        <v>0</v>
      </c>
      <c r="J20" s="4">
        <v>116256.7</v>
      </c>
      <c r="K20" s="3" t="s">
        <v>18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</row>
    <row r="21" spans="1:58" s="112" customFormat="1" ht="30.75" thickBot="1" x14ac:dyDescent="0.3">
      <c r="A21" s="113">
        <v>18</v>
      </c>
      <c r="B21" s="114" t="s">
        <v>25</v>
      </c>
      <c r="C21" s="115">
        <v>42458</v>
      </c>
      <c r="D21" s="116">
        <v>3</v>
      </c>
      <c r="E21" s="117" t="s">
        <v>26</v>
      </c>
      <c r="F21" s="121">
        <v>5.5899999999999998E-2</v>
      </c>
      <c r="G21" s="118">
        <v>80400</v>
      </c>
      <c r="H21" s="118">
        <v>2265.65</v>
      </c>
      <c r="I21" s="118">
        <v>0</v>
      </c>
      <c r="J21" s="118">
        <v>80400</v>
      </c>
      <c r="K21" s="116" t="s">
        <v>18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</row>
    <row r="22" spans="1:58" s="105" customFormat="1" ht="15.75" thickBot="1" x14ac:dyDescent="0.3">
      <c r="A22" s="98"/>
      <c r="B22" s="99"/>
      <c r="C22" s="99"/>
      <c r="D22" s="100"/>
      <c r="E22" s="100"/>
      <c r="F22" s="100"/>
      <c r="G22" s="101">
        <f>SUM(G4:G21)</f>
        <v>865341.39999999991</v>
      </c>
      <c r="H22" s="101">
        <f>SUM(H4:H21)</f>
        <v>188226.02999999997</v>
      </c>
      <c r="I22" s="101">
        <f>SUM(I4:I21)</f>
        <v>501424.7</v>
      </c>
      <c r="J22" s="102">
        <f>SUM(J4:J21)</f>
        <v>363916.7</v>
      </c>
      <c r="K22" s="103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</row>
    <row r="23" spans="1:58" x14ac:dyDescent="0.25">
      <c r="D23" s="128" t="s">
        <v>28</v>
      </c>
      <c r="E23" s="129"/>
      <c r="F23" s="129"/>
      <c r="G23" s="129"/>
      <c r="H23" s="130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ht="25.5" x14ac:dyDescent="0.25">
      <c r="D24" s="39"/>
      <c r="E24" s="40" t="s">
        <v>29</v>
      </c>
      <c r="F24" s="40" t="s">
        <v>30</v>
      </c>
      <c r="G24" s="40" t="s">
        <v>31</v>
      </c>
      <c r="H24" s="41" t="s">
        <v>32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x14ac:dyDescent="0.25">
      <c r="D25" s="42" t="s">
        <v>33</v>
      </c>
      <c r="E25" s="43">
        <v>14</v>
      </c>
      <c r="F25" s="44">
        <f>SUM(G4:G17)</f>
        <v>501424.7</v>
      </c>
      <c r="G25" s="44">
        <f>SUM(I4:I17)</f>
        <v>501424.7</v>
      </c>
      <c r="H25" s="45">
        <f>SUMIF($K$1:$K$88, "redeemed", $J$1:$J$88 )</f>
        <v>0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ht="17.25" customHeight="1" x14ac:dyDescent="0.25">
      <c r="D26" s="46" t="s">
        <v>18</v>
      </c>
      <c r="E26" s="43">
        <v>4</v>
      </c>
      <c r="F26" s="44">
        <f>SUM(G18:G21)</f>
        <v>363916.7</v>
      </c>
      <c r="G26" s="44">
        <f>SUMIF($K$1:$K$88, "outstanding", $I$1:$I$88 )</f>
        <v>0</v>
      </c>
      <c r="H26" s="45">
        <f>J18+J19+J20+J21</f>
        <v>363916.7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ht="24" customHeight="1" thickBot="1" x14ac:dyDescent="0.3">
      <c r="D27" s="47" t="s">
        <v>34</v>
      </c>
      <c r="E27" s="48">
        <f>E25+E26</f>
        <v>18</v>
      </c>
      <c r="F27" s="49">
        <f>SUM(F25:F26)</f>
        <v>865341.4</v>
      </c>
      <c r="G27" s="49">
        <f>SUM(G25:G26)</f>
        <v>501424.7</v>
      </c>
      <c r="H27" s="50">
        <f>SUM(H25:H26)</f>
        <v>363916.7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x14ac:dyDescent="0.25">
      <c r="D28" s="9"/>
      <c r="E28" s="9"/>
      <c r="F28" s="9"/>
      <c r="G28" s="9"/>
    </row>
    <row r="29" spans="1:58" ht="15.75" x14ac:dyDescent="0.25">
      <c r="D29" s="131" t="s">
        <v>47</v>
      </c>
      <c r="E29" s="131"/>
      <c r="F29" s="131"/>
      <c r="G29" s="131"/>
    </row>
  </sheetData>
  <mergeCells count="13">
    <mergeCell ref="K2:K3"/>
    <mergeCell ref="D23:H23"/>
    <mergeCell ref="D29:G29"/>
    <mergeCell ref="A1:K1"/>
    <mergeCell ref="A2:A3"/>
    <mergeCell ref="B2:B3"/>
    <mergeCell ref="C2:C3"/>
    <mergeCell ref="D2:D3"/>
    <mergeCell ref="E2:E3"/>
    <mergeCell ref="F2:F3"/>
    <mergeCell ref="G2:G3"/>
    <mergeCell ref="H2:I2"/>
    <mergeCell ref="J2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9"/>
  <sheetViews>
    <sheetView workbookViewId="0">
      <selection activeCell="C11" sqref="C11"/>
    </sheetView>
  </sheetViews>
  <sheetFormatPr defaultRowHeight="15" x14ac:dyDescent="0.25"/>
  <cols>
    <col min="1" max="1" width="4.85546875" customWidth="1"/>
    <col min="2" max="2" width="25.28515625" customWidth="1"/>
    <col min="3" max="3" width="13.5703125" bestFit="1" customWidth="1"/>
    <col min="4" max="4" width="15.42578125" bestFit="1" customWidth="1"/>
    <col min="5" max="5" width="14.7109375" bestFit="1" customWidth="1"/>
    <col min="6" max="6" width="23.42578125" customWidth="1"/>
    <col min="7" max="7" width="12.42578125" customWidth="1"/>
    <col min="8" max="8" width="14.5703125" customWidth="1"/>
    <col min="9" max="9" width="12.7109375" customWidth="1"/>
    <col min="10" max="10" width="10" customWidth="1"/>
    <col min="11" max="11" width="14.140625" customWidth="1"/>
  </cols>
  <sheetData>
    <row r="1" spans="1:12" s="11" customFormat="1" ht="20.25" x14ac:dyDescent="0.25">
      <c r="A1" s="132" t="s">
        <v>43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65"/>
    </row>
    <row r="2" spans="1:12" ht="25.5" customHeight="1" x14ac:dyDescent="0.25">
      <c r="A2" s="133" t="s">
        <v>0</v>
      </c>
      <c r="B2" s="127" t="s">
        <v>1</v>
      </c>
      <c r="C2" s="127" t="s">
        <v>2</v>
      </c>
      <c r="D2" s="127" t="s">
        <v>3</v>
      </c>
      <c r="E2" s="127" t="s">
        <v>4</v>
      </c>
      <c r="F2" s="127" t="s">
        <v>5</v>
      </c>
      <c r="G2" s="134" t="s">
        <v>6</v>
      </c>
      <c r="H2" s="134" t="s">
        <v>7</v>
      </c>
      <c r="I2" s="134"/>
      <c r="J2" s="134" t="s">
        <v>8</v>
      </c>
      <c r="K2" s="127" t="s">
        <v>45</v>
      </c>
      <c r="L2" s="31"/>
    </row>
    <row r="3" spans="1:12" ht="36.75" customHeight="1" x14ac:dyDescent="0.25">
      <c r="A3" s="133"/>
      <c r="B3" s="127"/>
      <c r="C3" s="127"/>
      <c r="D3" s="127"/>
      <c r="E3" s="127"/>
      <c r="F3" s="127"/>
      <c r="G3" s="134"/>
      <c r="H3" s="92" t="s">
        <v>9</v>
      </c>
      <c r="I3" s="92" t="s">
        <v>10</v>
      </c>
      <c r="J3" s="134"/>
      <c r="K3" s="127"/>
    </row>
    <row r="4" spans="1:12" ht="30" x14ac:dyDescent="0.25">
      <c r="A4" s="14">
        <v>1</v>
      </c>
      <c r="B4" s="93" t="s">
        <v>25</v>
      </c>
      <c r="C4" s="94">
        <v>39717</v>
      </c>
      <c r="D4" s="95">
        <v>3</v>
      </c>
      <c r="E4" s="97" t="s">
        <v>12</v>
      </c>
      <c r="F4" s="93" t="s">
        <v>13</v>
      </c>
      <c r="G4" s="96">
        <v>6522.5</v>
      </c>
      <c r="H4" s="96">
        <v>2557</v>
      </c>
      <c r="I4" s="96">
        <v>6522.5</v>
      </c>
      <c r="J4" s="96">
        <v>0</v>
      </c>
      <c r="K4" s="95" t="s">
        <v>14</v>
      </c>
    </row>
    <row r="5" spans="1:12" ht="30" x14ac:dyDescent="0.25">
      <c r="A5" s="14">
        <v>2</v>
      </c>
      <c r="B5" s="93" t="s">
        <v>25</v>
      </c>
      <c r="C5" s="94">
        <v>39811</v>
      </c>
      <c r="D5" s="95">
        <v>3</v>
      </c>
      <c r="E5" s="97" t="s">
        <v>12</v>
      </c>
      <c r="F5" s="93" t="s">
        <v>15</v>
      </c>
      <c r="G5" s="96">
        <v>6000</v>
      </c>
      <c r="H5" s="96">
        <v>2463</v>
      </c>
      <c r="I5" s="96">
        <v>6000</v>
      </c>
      <c r="J5" s="96">
        <v>0</v>
      </c>
      <c r="K5" s="95" t="s">
        <v>14</v>
      </c>
    </row>
    <row r="6" spans="1:12" ht="30" x14ac:dyDescent="0.25">
      <c r="A6" s="14">
        <v>3</v>
      </c>
      <c r="B6" s="93" t="s">
        <v>25</v>
      </c>
      <c r="C6" s="94">
        <v>39883</v>
      </c>
      <c r="D6" s="95">
        <v>3</v>
      </c>
      <c r="E6" s="97" t="s">
        <v>12</v>
      </c>
      <c r="F6" s="93" t="s">
        <v>16</v>
      </c>
      <c r="G6" s="96">
        <v>15325</v>
      </c>
      <c r="H6" s="96">
        <v>5933</v>
      </c>
      <c r="I6" s="96">
        <v>15325</v>
      </c>
      <c r="J6" s="96">
        <v>0</v>
      </c>
      <c r="K6" s="95" t="s">
        <v>14</v>
      </c>
    </row>
    <row r="7" spans="1:12" ht="30" x14ac:dyDescent="0.25">
      <c r="A7" s="14">
        <v>4</v>
      </c>
      <c r="B7" s="93" t="s">
        <v>25</v>
      </c>
      <c r="C7" s="94">
        <v>40073</v>
      </c>
      <c r="D7" s="95">
        <v>3</v>
      </c>
      <c r="E7" s="97" t="s">
        <v>12</v>
      </c>
      <c r="F7" s="93" t="s">
        <v>17</v>
      </c>
      <c r="G7" s="96">
        <v>14396</v>
      </c>
      <c r="H7" s="96">
        <v>5478</v>
      </c>
      <c r="I7" s="96">
        <v>14396</v>
      </c>
      <c r="J7" s="96">
        <v>0</v>
      </c>
      <c r="K7" s="95" t="s">
        <v>14</v>
      </c>
    </row>
    <row r="8" spans="1:12" ht="30" x14ac:dyDescent="0.25">
      <c r="A8" s="14">
        <v>5</v>
      </c>
      <c r="B8" s="93" t="s">
        <v>25</v>
      </c>
      <c r="C8" s="94">
        <v>40497</v>
      </c>
      <c r="D8" s="95">
        <v>3</v>
      </c>
      <c r="E8" s="93" t="s">
        <v>26</v>
      </c>
      <c r="F8" s="93" t="s">
        <v>16</v>
      </c>
      <c r="G8" s="96">
        <v>51837</v>
      </c>
      <c r="H8" s="96">
        <v>17888</v>
      </c>
      <c r="I8" s="96">
        <v>51837</v>
      </c>
      <c r="J8" s="96">
        <v>0</v>
      </c>
      <c r="K8" s="95" t="s">
        <v>14</v>
      </c>
    </row>
    <row r="9" spans="1:12" ht="30" x14ac:dyDescent="0.25">
      <c r="A9" s="14">
        <v>6</v>
      </c>
      <c r="B9" s="93" t="s">
        <v>25</v>
      </c>
      <c r="C9" s="94">
        <v>40532</v>
      </c>
      <c r="D9" s="95">
        <v>3</v>
      </c>
      <c r="E9" s="93" t="s">
        <v>26</v>
      </c>
      <c r="F9" s="93" t="s">
        <v>16</v>
      </c>
      <c r="G9" s="96">
        <v>37174</v>
      </c>
      <c r="H9" s="96">
        <v>12914</v>
      </c>
      <c r="I9" s="96">
        <v>37174</v>
      </c>
      <c r="J9" s="96">
        <v>0</v>
      </c>
      <c r="K9" s="95" t="s">
        <v>14</v>
      </c>
    </row>
    <row r="10" spans="1:12" ht="30" x14ac:dyDescent="0.25">
      <c r="A10" s="14">
        <v>7</v>
      </c>
      <c r="B10" s="93" t="s">
        <v>25</v>
      </c>
      <c r="C10" s="94">
        <v>40609</v>
      </c>
      <c r="D10" s="95">
        <v>3</v>
      </c>
      <c r="E10" s="93" t="s">
        <v>26</v>
      </c>
      <c r="F10" s="93" t="s">
        <v>16</v>
      </c>
      <c r="G10" s="96">
        <v>47539.7</v>
      </c>
      <c r="H10" s="96">
        <v>16041</v>
      </c>
      <c r="I10" s="96">
        <v>47539.7</v>
      </c>
      <c r="J10" s="96">
        <v>0</v>
      </c>
      <c r="K10" s="95" t="s">
        <v>14</v>
      </c>
    </row>
    <row r="11" spans="1:12" ht="30" x14ac:dyDescent="0.25">
      <c r="A11" s="14">
        <v>8</v>
      </c>
      <c r="B11" s="93" t="s">
        <v>25</v>
      </c>
      <c r="C11" s="94">
        <v>40679</v>
      </c>
      <c r="D11" s="95">
        <v>3</v>
      </c>
      <c r="E11" s="93" t="s">
        <v>26</v>
      </c>
      <c r="F11" s="93" t="s">
        <v>16</v>
      </c>
      <c r="G11" s="96">
        <v>45803.7</v>
      </c>
      <c r="H11" s="96">
        <v>14987</v>
      </c>
      <c r="I11" s="96">
        <v>45803.7</v>
      </c>
      <c r="J11" s="96">
        <v>0</v>
      </c>
      <c r="K11" s="95" t="s">
        <v>14</v>
      </c>
    </row>
    <row r="12" spans="1:12" ht="30" x14ac:dyDescent="0.25">
      <c r="A12" s="14">
        <v>9</v>
      </c>
      <c r="B12" s="93" t="s">
        <v>25</v>
      </c>
      <c r="C12" s="94">
        <v>40903</v>
      </c>
      <c r="D12" s="95">
        <v>3</v>
      </c>
      <c r="E12" s="93" t="s">
        <v>26</v>
      </c>
      <c r="F12" s="93" t="s">
        <v>19</v>
      </c>
      <c r="G12" s="96">
        <v>70269.100000000006</v>
      </c>
      <c r="H12" s="96">
        <v>27228.69</v>
      </c>
      <c r="I12" s="96">
        <v>70269.100000000006</v>
      </c>
      <c r="J12" s="96">
        <v>0</v>
      </c>
      <c r="K12" s="95" t="s">
        <v>14</v>
      </c>
    </row>
    <row r="13" spans="1:12" ht="30" x14ac:dyDescent="0.25">
      <c r="A13" s="14">
        <v>10</v>
      </c>
      <c r="B13" s="93" t="s">
        <v>25</v>
      </c>
      <c r="C13" s="94">
        <v>40962</v>
      </c>
      <c r="D13" s="95">
        <v>3</v>
      </c>
      <c r="E13" s="93" t="s">
        <v>12</v>
      </c>
      <c r="F13" s="93" t="s">
        <v>19</v>
      </c>
      <c r="G13" s="96">
        <v>38123.9</v>
      </c>
      <c r="H13" s="96">
        <v>13722.24</v>
      </c>
      <c r="I13" s="96">
        <v>38123.9</v>
      </c>
      <c r="J13" s="96">
        <v>0</v>
      </c>
      <c r="K13" s="95" t="s">
        <v>14</v>
      </c>
    </row>
    <row r="14" spans="1:12" ht="30" x14ac:dyDescent="0.25">
      <c r="A14" s="14">
        <v>11</v>
      </c>
      <c r="B14" s="93" t="s">
        <v>25</v>
      </c>
      <c r="C14" s="94">
        <v>41022</v>
      </c>
      <c r="D14" s="95">
        <v>3</v>
      </c>
      <c r="E14" s="93" t="s">
        <v>12</v>
      </c>
      <c r="F14" s="93" t="s">
        <v>19</v>
      </c>
      <c r="G14" s="96">
        <v>29632</v>
      </c>
      <c r="H14" s="96">
        <v>10232.34</v>
      </c>
      <c r="I14" s="96">
        <v>29632</v>
      </c>
      <c r="J14" s="96">
        <v>0</v>
      </c>
      <c r="K14" s="95" t="s">
        <v>14</v>
      </c>
    </row>
    <row r="15" spans="1:12" ht="30" x14ac:dyDescent="0.25">
      <c r="A15" s="14">
        <v>12</v>
      </c>
      <c r="B15" s="93" t="s">
        <v>25</v>
      </c>
      <c r="C15" s="94">
        <v>41080</v>
      </c>
      <c r="D15" s="95">
        <v>3</v>
      </c>
      <c r="E15" s="93" t="s">
        <v>12</v>
      </c>
      <c r="F15" s="93" t="s">
        <v>19</v>
      </c>
      <c r="G15" s="96">
        <v>48765.8</v>
      </c>
      <c r="H15" s="96">
        <v>15887.33</v>
      </c>
      <c r="I15" s="96">
        <v>48765.8</v>
      </c>
      <c r="J15" s="96">
        <v>0</v>
      </c>
      <c r="K15" s="95" t="s">
        <v>14</v>
      </c>
    </row>
    <row r="16" spans="1:12" ht="30" x14ac:dyDescent="0.25">
      <c r="A16" s="14">
        <v>13</v>
      </c>
      <c r="B16" s="93" t="s">
        <v>25</v>
      </c>
      <c r="C16" s="94">
        <v>41170</v>
      </c>
      <c r="D16" s="95">
        <v>3</v>
      </c>
      <c r="E16" s="93" t="s">
        <v>12</v>
      </c>
      <c r="F16" s="93" t="s">
        <v>20</v>
      </c>
      <c r="G16" s="96">
        <v>47018</v>
      </c>
      <c r="H16" s="96">
        <v>13580.9</v>
      </c>
      <c r="I16" s="96">
        <v>47018</v>
      </c>
      <c r="J16" s="96">
        <v>0</v>
      </c>
      <c r="K16" s="95" t="s">
        <v>14</v>
      </c>
    </row>
    <row r="17" spans="1:58" s="107" customFormat="1" ht="30" x14ac:dyDescent="0.25">
      <c r="A17" s="14">
        <v>14</v>
      </c>
      <c r="B17" s="1" t="s">
        <v>25</v>
      </c>
      <c r="C17" s="2">
        <v>41361</v>
      </c>
      <c r="D17" s="3">
        <v>3</v>
      </c>
      <c r="E17" s="106" t="s">
        <v>26</v>
      </c>
      <c r="F17" s="1" t="s">
        <v>22</v>
      </c>
      <c r="G17" s="4">
        <v>43018</v>
      </c>
      <c r="H17" s="4">
        <v>9743.81</v>
      </c>
      <c r="I17" s="4">
        <v>43018</v>
      </c>
      <c r="J17" s="4">
        <v>0</v>
      </c>
      <c r="K17" s="3" t="s">
        <v>14</v>
      </c>
    </row>
    <row r="18" spans="1:58" s="110" customFormat="1" ht="30" x14ac:dyDescent="0.25">
      <c r="A18" s="14">
        <v>15</v>
      </c>
      <c r="B18" s="108" t="s">
        <v>25</v>
      </c>
      <c r="C18" s="2">
        <v>41815</v>
      </c>
      <c r="D18" s="3">
        <v>3</v>
      </c>
      <c r="E18" s="106" t="s">
        <v>26</v>
      </c>
      <c r="F18" s="108" t="s">
        <v>27</v>
      </c>
      <c r="G18" s="4">
        <v>49537</v>
      </c>
      <c r="H18" s="4">
        <v>6102.59</v>
      </c>
      <c r="I18" s="4">
        <v>0</v>
      </c>
      <c r="J18" s="4">
        <v>49537</v>
      </c>
      <c r="K18" s="3" t="s">
        <v>18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</row>
    <row r="19" spans="1:58" s="111" customFormat="1" ht="30.75" thickBot="1" x14ac:dyDescent="0.3">
      <c r="A19" s="14">
        <v>16</v>
      </c>
      <c r="B19" s="108" t="s">
        <v>25</v>
      </c>
      <c r="C19" s="2">
        <v>42356</v>
      </c>
      <c r="D19" s="3">
        <v>3</v>
      </c>
      <c r="E19" s="106" t="s">
        <v>26</v>
      </c>
      <c r="F19" s="108" t="s">
        <v>41</v>
      </c>
      <c r="G19" s="4">
        <v>117723</v>
      </c>
      <c r="H19" s="4">
        <v>3479.16</v>
      </c>
      <c r="I19" s="4">
        <v>0</v>
      </c>
      <c r="J19" s="4">
        <v>117723</v>
      </c>
      <c r="K19" s="3" t="s">
        <v>18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</row>
    <row r="20" spans="1:58" s="112" customFormat="1" ht="30.75" thickBot="1" x14ac:dyDescent="0.3">
      <c r="A20" s="14">
        <v>17</v>
      </c>
      <c r="B20" s="108" t="s">
        <v>25</v>
      </c>
      <c r="C20" s="2">
        <v>42415</v>
      </c>
      <c r="D20" s="3">
        <v>3</v>
      </c>
      <c r="E20" s="106" t="s">
        <v>26</v>
      </c>
      <c r="F20" s="120">
        <v>6.0999999999999999E-2</v>
      </c>
      <c r="G20" s="4">
        <v>116256.7</v>
      </c>
      <c r="H20" s="4">
        <v>0</v>
      </c>
      <c r="I20" s="4">
        <v>0</v>
      </c>
      <c r="J20" s="4">
        <v>116256.7</v>
      </c>
      <c r="K20" s="3" t="s">
        <v>18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</row>
    <row r="21" spans="1:58" s="112" customFormat="1" ht="30.75" thickBot="1" x14ac:dyDescent="0.3">
      <c r="A21" s="113">
        <v>18</v>
      </c>
      <c r="B21" s="114" t="s">
        <v>25</v>
      </c>
      <c r="C21" s="115">
        <v>42458</v>
      </c>
      <c r="D21" s="116">
        <v>3</v>
      </c>
      <c r="E21" s="117" t="s">
        <v>26</v>
      </c>
      <c r="F21" s="121">
        <v>5.5899999999999998E-2</v>
      </c>
      <c r="G21" s="118">
        <v>80400</v>
      </c>
      <c r="H21" s="118">
        <v>0</v>
      </c>
      <c r="I21" s="118">
        <v>0</v>
      </c>
      <c r="J21" s="118">
        <v>80400</v>
      </c>
      <c r="K21" s="116" t="s">
        <v>18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</row>
    <row r="22" spans="1:58" s="105" customFormat="1" ht="15.75" thickBot="1" x14ac:dyDescent="0.3">
      <c r="A22" s="98"/>
      <c r="B22" s="99"/>
      <c r="C22" s="99"/>
      <c r="D22" s="100"/>
      <c r="E22" s="100"/>
      <c r="F22" s="100"/>
      <c r="G22" s="101">
        <f>SUM(G4:G21)</f>
        <v>865341.39999999991</v>
      </c>
      <c r="H22" s="101">
        <f>SUM(H4:H21)</f>
        <v>178238.06</v>
      </c>
      <c r="I22" s="101">
        <f>SUM(I4:I21)</f>
        <v>501424.7</v>
      </c>
      <c r="J22" s="102">
        <f>SUM(J4:J21)</f>
        <v>363916.7</v>
      </c>
      <c r="K22" s="103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</row>
    <row r="23" spans="1:58" x14ac:dyDescent="0.25">
      <c r="D23" s="128" t="s">
        <v>28</v>
      </c>
      <c r="E23" s="129"/>
      <c r="F23" s="129"/>
      <c r="G23" s="129"/>
      <c r="H23" s="130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ht="25.5" x14ac:dyDescent="0.25">
      <c r="D24" s="39"/>
      <c r="E24" s="40" t="s">
        <v>29</v>
      </c>
      <c r="F24" s="40" t="s">
        <v>30</v>
      </c>
      <c r="G24" s="40" t="s">
        <v>31</v>
      </c>
      <c r="H24" s="41" t="s">
        <v>32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x14ac:dyDescent="0.25">
      <c r="D25" s="42" t="s">
        <v>33</v>
      </c>
      <c r="E25" s="43">
        <v>14</v>
      </c>
      <c r="F25" s="44">
        <f>SUM(G4:G17)</f>
        <v>501424.7</v>
      </c>
      <c r="G25" s="44">
        <f>SUM(I4:I17)</f>
        <v>501424.7</v>
      </c>
      <c r="H25" s="45">
        <f>SUMIF($K$1:$K$88, "redeemed", $J$1:$J$88 )</f>
        <v>0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ht="17.25" customHeight="1" x14ac:dyDescent="0.25">
      <c r="D26" s="46" t="s">
        <v>18</v>
      </c>
      <c r="E26" s="43">
        <v>4</v>
      </c>
      <c r="F26" s="44">
        <f>SUM(G18:G21)</f>
        <v>363916.7</v>
      </c>
      <c r="G26" s="44">
        <f>SUMIF($K$1:$K$88, "outstanding", $I$1:$I$88 )</f>
        <v>0</v>
      </c>
      <c r="H26" s="45">
        <f>J18+J19+J20+J21</f>
        <v>363916.7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ht="24" customHeight="1" thickBot="1" x14ac:dyDescent="0.3">
      <c r="D27" s="47" t="s">
        <v>34</v>
      </c>
      <c r="E27" s="48">
        <f>E25+E26</f>
        <v>18</v>
      </c>
      <c r="F27" s="49">
        <f>SUM(F25:F26)</f>
        <v>865341.4</v>
      </c>
      <c r="G27" s="49">
        <f>SUM(G25:G26)</f>
        <v>501424.7</v>
      </c>
      <c r="H27" s="50">
        <f>SUM(H25:H26)</f>
        <v>363916.7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x14ac:dyDescent="0.25">
      <c r="D28" s="9"/>
      <c r="E28" s="9"/>
      <c r="F28" s="9"/>
      <c r="G28" s="9"/>
    </row>
    <row r="29" spans="1:58" ht="15.75" x14ac:dyDescent="0.25">
      <c r="D29" s="131" t="s">
        <v>44</v>
      </c>
      <c r="E29" s="131"/>
      <c r="F29" s="131"/>
      <c r="G29" s="131"/>
    </row>
  </sheetData>
  <mergeCells count="13">
    <mergeCell ref="K2:K3"/>
    <mergeCell ref="D23:H23"/>
    <mergeCell ref="D29:G29"/>
    <mergeCell ref="A1:K1"/>
    <mergeCell ref="A2:A3"/>
    <mergeCell ref="B2:B3"/>
    <mergeCell ref="C2:C3"/>
    <mergeCell ref="D2:D3"/>
    <mergeCell ref="E2:E3"/>
    <mergeCell ref="F2:F3"/>
    <mergeCell ref="G2:G3"/>
    <mergeCell ref="H2:I2"/>
    <mergeCell ref="J2:J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7"/>
  <sheetViews>
    <sheetView topLeftCell="A16" workbookViewId="0">
      <selection sqref="A1:XFD1048576"/>
    </sheetView>
  </sheetViews>
  <sheetFormatPr defaultRowHeight="15" x14ac:dyDescent="0.25"/>
  <cols>
    <col min="1" max="1" width="4.85546875" customWidth="1"/>
    <col min="2" max="2" width="25.28515625" customWidth="1"/>
    <col min="3" max="3" width="13.5703125" bestFit="1" customWidth="1"/>
    <col min="4" max="4" width="15.42578125" bestFit="1" customWidth="1"/>
    <col min="5" max="5" width="14.7109375" bestFit="1" customWidth="1"/>
    <col min="6" max="6" width="23.42578125" customWidth="1"/>
    <col min="7" max="7" width="12.42578125" customWidth="1"/>
    <col min="8" max="8" width="14.5703125" customWidth="1"/>
    <col min="9" max="9" width="12.7109375" customWidth="1"/>
    <col min="10" max="10" width="10" customWidth="1"/>
    <col min="11" max="11" width="14.140625" customWidth="1"/>
  </cols>
  <sheetData>
    <row r="1" spans="1:12" s="11" customFormat="1" ht="21" thickBot="1" x14ac:dyDescent="0.3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65"/>
    </row>
    <row r="2" spans="1:12" ht="25.5" customHeight="1" x14ac:dyDescent="0.25">
      <c r="A2" s="138" t="s">
        <v>0</v>
      </c>
      <c r="B2" s="140" t="s">
        <v>1</v>
      </c>
      <c r="C2" s="140" t="s">
        <v>2</v>
      </c>
      <c r="D2" s="140" t="s">
        <v>3</v>
      </c>
      <c r="E2" s="140" t="s">
        <v>4</v>
      </c>
      <c r="F2" s="140" t="s">
        <v>5</v>
      </c>
      <c r="G2" s="141" t="s">
        <v>6</v>
      </c>
      <c r="H2" s="141" t="s">
        <v>7</v>
      </c>
      <c r="I2" s="141"/>
      <c r="J2" s="141" t="s">
        <v>8</v>
      </c>
      <c r="K2" s="135" t="s">
        <v>40</v>
      </c>
      <c r="L2" s="31"/>
    </row>
    <row r="3" spans="1:12" ht="36.75" customHeight="1" x14ac:dyDescent="0.25">
      <c r="A3" s="139"/>
      <c r="B3" s="127"/>
      <c r="C3" s="127"/>
      <c r="D3" s="127"/>
      <c r="E3" s="127"/>
      <c r="F3" s="127"/>
      <c r="G3" s="134"/>
      <c r="H3" s="66" t="s">
        <v>9</v>
      </c>
      <c r="I3" s="66" t="s">
        <v>10</v>
      </c>
      <c r="J3" s="134"/>
      <c r="K3" s="136"/>
    </row>
    <row r="4" spans="1:12" ht="30" x14ac:dyDescent="0.25">
      <c r="A4" s="51">
        <v>1</v>
      </c>
      <c r="B4" s="52" t="s">
        <v>25</v>
      </c>
      <c r="C4" s="53">
        <v>39717</v>
      </c>
      <c r="D4" s="54">
        <v>3</v>
      </c>
      <c r="E4" s="55" t="s">
        <v>12</v>
      </c>
      <c r="F4" s="52" t="s">
        <v>13</v>
      </c>
      <c r="G4" s="56">
        <v>6522.5</v>
      </c>
      <c r="H4" s="56">
        <v>2557</v>
      </c>
      <c r="I4" s="56">
        <v>6522.5</v>
      </c>
      <c r="J4" s="56">
        <v>0</v>
      </c>
      <c r="K4" s="57" t="s">
        <v>14</v>
      </c>
    </row>
    <row r="5" spans="1:12" ht="30" x14ac:dyDescent="0.25">
      <c r="A5" s="58">
        <v>2</v>
      </c>
      <c r="B5" s="23" t="s">
        <v>25</v>
      </c>
      <c r="C5" s="24">
        <v>39811</v>
      </c>
      <c r="D5" s="25">
        <v>3</v>
      </c>
      <c r="E5" s="26" t="s">
        <v>12</v>
      </c>
      <c r="F5" s="23" t="s">
        <v>15</v>
      </c>
      <c r="G5" s="27">
        <v>6000</v>
      </c>
      <c r="H5" s="27">
        <v>2463</v>
      </c>
      <c r="I5" s="27">
        <v>6000</v>
      </c>
      <c r="J5" s="27">
        <v>0</v>
      </c>
      <c r="K5" s="28" t="s">
        <v>14</v>
      </c>
    </row>
    <row r="6" spans="1:12" ht="30" x14ac:dyDescent="0.25">
      <c r="A6" s="58">
        <v>3</v>
      </c>
      <c r="B6" s="23" t="s">
        <v>25</v>
      </c>
      <c r="C6" s="24">
        <v>39883</v>
      </c>
      <c r="D6" s="25">
        <v>3</v>
      </c>
      <c r="E6" s="26" t="s">
        <v>12</v>
      </c>
      <c r="F6" s="23" t="s">
        <v>16</v>
      </c>
      <c r="G6" s="27">
        <v>15325</v>
      </c>
      <c r="H6" s="27">
        <v>5933</v>
      </c>
      <c r="I6" s="27">
        <v>15325</v>
      </c>
      <c r="J6" s="27">
        <v>0</v>
      </c>
      <c r="K6" s="28" t="s">
        <v>14</v>
      </c>
    </row>
    <row r="7" spans="1:12" ht="30" x14ac:dyDescent="0.25">
      <c r="A7" s="58">
        <v>4</v>
      </c>
      <c r="B7" s="23" t="s">
        <v>25</v>
      </c>
      <c r="C7" s="24">
        <v>40073</v>
      </c>
      <c r="D7" s="25">
        <v>3</v>
      </c>
      <c r="E7" s="26" t="s">
        <v>12</v>
      </c>
      <c r="F7" s="23" t="s">
        <v>17</v>
      </c>
      <c r="G7" s="27">
        <v>14396</v>
      </c>
      <c r="H7" s="27">
        <v>5478</v>
      </c>
      <c r="I7" s="27">
        <v>14396</v>
      </c>
      <c r="J7" s="27">
        <v>0</v>
      </c>
      <c r="K7" s="28" t="s">
        <v>14</v>
      </c>
    </row>
    <row r="8" spans="1:12" ht="30" x14ac:dyDescent="0.25">
      <c r="A8" s="58">
        <v>5</v>
      </c>
      <c r="B8" s="23" t="s">
        <v>25</v>
      </c>
      <c r="C8" s="24">
        <v>40497</v>
      </c>
      <c r="D8" s="25">
        <v>3</v>
      </c>
      <c r="E8" s="23" t="s">
        <v>26</v>
      </c>
      <c r="F8" s="23" t="s">
        <v>16</v>
      </c>
      <c r="G8" s="27">
        <v>51837</v>
      </c>
      <c r="H8" s="27">
        <v>17888</v>
      </c>
      <c r="I8" s="27">
        <v>51837</v>
      </c>
      <c r="J8" s="27">
        <v>0</v>
      </c>
      <c r="K8" s="28" t="s">
        <v>14</v>
      </c>
    </row>
    <row r="9" spans="1:12" ht="30" x14ac:dyDescent="0.25">
      <c r="A9" s="58">
        <v>6</v>
      </c>
      <c r="B9" s="23" t="s">
        <v>25</v>
      </c>
      <c r="C9" s="24">
        <v>40532</v>
      </c>
      <c r="D9" s="25">
        <v>3</v>
      </c>
      <c r="E9" s="23" t="s">
        <v>26</v>
      </c>
      <c r="F9" s="23" t="s">
        <v>16</v>
      </c>
      <c r="G9" s="27">
        <v>37174</v>
      </c>
      <c r="H9" s="27">
        <v>12914</v>
      </c>
      <c r="I9" s="27">
        <v>37174</v>
      </c>
      <c r="J9" s="27">
        <v>0</v>
      </c>
      <c r="K9" s="28" t="s">
        <v>14</v>
      </c>
    </row>
    <row r="10" spans="1:12" ht="30" x14ac:dyDescent="0.25">
      <c r="A10" s="58">
        <v>7</v>
      </c>
      <c r="B10" s="23" t="s">
        <v>25</v>
      </c>
      <c r="C10" s="24">
        <v>40609</v>
      </c>
      <c r="D10" s="25">
        <v>3</v>
      </c>
      <c r="E10" s="23" t="s">
        <v>26</v>
      </c>
      <c r="F10" s="23" t="s">
        <v>16</v>
      </c>
      <c r="G10" s="27">
        <v>47539.7</v>
      </c>
      <c r="H10" s="27">
        <v>16041</v>
      </c>
      <c r="I10" s="27">
        <v>47539.7</v>
      </c>
      <c r="J10" s="27">
        <v>0</v>
      </c>
      <c r="K10" s="28" t="s">
        <v>14</v>
      </c>
    </row>
    <row r="11" spans="1:12" ht="30" x14ac:dyDescent="0.25">
      <c r="A11" s="58">
        <v>8</v>
      </c>
      <c r="B11" s="23" t="s">
        <v>25</v>
      </c>
      <c r="C11" s="24">
        <v>40679</v>
      </c>
      <c r="D11" s="25">
        <v>3</v>
      </c>
      <c r="E11" s="23" t="s">
        <v>26</v>
      </c>
      <c r="F11" s="23" t="s">
        <v>16</v>
      </c>
      <c r="G11" s="27">
        <v>45803.7</v>
      </c>
      <c r="H11" s="27">
        <v>14987</v>
      </c>
      <c r="I11" s="27">
        <v>45803.7</v>
      </c>
      <c r="J11" s="27">
        <v>0</v>
      </c>
      <c r="K11" s="28" t="s">
        <v>14</v>
      </c>
    </row>
    <row r="12" spans="1:12" ht="30" x14ac:dyDescent="0.25">
      <c r="A12" s="58">
        <v>9</v>
      </c>
      <c r="B12" s="23" t="s">
        <v>25</v>
      </c>
      <c r="C12" s="24">
        <v>40903</v>
      </c>
      <c r="D12" s="25">
        <v>3</v>
      </c>
      <c r="E12" s="23" t="s">
        <v>26</v>
      </c>
      <c r="F12" s="23" t="s">
        <v>19</v>
      </c>
      <c r="G12" s="27">
        <v>70269.100000000006</v>
      </c>
      <c r="H12" s="27">
        <v>27228.69</v>
      </c>
      <c r="I12" s="27">
        <v>70269.100000000006</v>
      </c>
      <c r="J12" s="27">
        <v>0</v>
      </c>
      <c r="K12" s="28" t="s">
        <v>14</v>
      </c>
    </row>
    <row r="13" spans="1:12" ht="30" x14ac:dyDescent="0.25">
      <c r="A13" s="58">
        <v>10</v>
      </c>
      <c r="B13" s="23" t="s">
        <v>25</v>
      </c>
      <c r="C13" s="24">
        <v>40962</v>
      </c>
      <c r="D13" s="25">
        <v>3</v>
      </c>
      <c r="E13" s="23" t="s">
        <v>12</v>
      </c>
      <c r="F13" s="23" t="s">
        <v>19</v>
      </c>
      <c r="G13" s="27">
        <v>38123.9</v>
      </c>
      <c r="H13" s="27">
        <v>13722.24</v>
      </c>
      <c r="I13" s="27">
        <v>38123.9</v>
      </c>
      <c r="J13" s="27">
        <v>0</v>
      </c>
      <c r="K13" s="28" t="s">
        <v>14</v>
      </c>
    </row>
    <row r="14" spans="1:12" ht="30" x14ac:dyDescent="0.25">
      <c r="A14" s="58">
        <v>11</v>
      </c>
      <c r="B14" s="23" t="s">
        <v>25</v>
      </c>
      <c r="C14" s="24">
        <v>41022</v>
      </c>
      <c r="D14" s="25">
        <v>3</v>
      </c>
      <c r="E14" s="23" t="s">
        <v>12</v>
      </c>
      <c r="F14" s="23" t="s">
        <v>19</v>
      </c>
      <c r="G14" s="27">
        <v>29632</v>
      </c>
      <c r="H14" s="27">
        <v>10232.34</v>
      </c>
      <c r="I14" s="27">
        <v>29632</v>
      </c>
      <c r="J14" s="27">
        <v>0</v>
      </c>
      <c r="K14" s="28" t="s">
        <v>14</v>
      </c>
    </row>
    <row r="15" spans="1:12" ht="30" x14ac:dyDescent="0.25">
      <c r="A15" s="58">
        <v>12</v>
      </c>
      <c r="B15" s="23" t="s">
        <v>25</v>
      </c>
      <c r="C15" s="24">
        <v>41080</v>
      </c>
      <c r="D15" s="25">
        <v>3</v>
      </c>
      <c r="E15" s="23" t="s">
        <v>12</v>
      </c>
      <c r="F15" s="23" t="s">
        <v>19</v>
      </c>
      <c r="G15" s="27">
        <v>48765.8</v>
      </c>
      <c r="H15" s="27">
        <v>15887.33</v>
      </c>
      <c r="I15" s="27">
        <v>48765.8</v>
      </c>
      <c r="J15" s="27">
        <v>0</v>
      </c>
      <c r="K15" s="28" t="s">
        <v>14</v>
      </c>
    </row>
    <row r="16" spans="1:12" ht="30" x14ac:dyDescent="0.25">
      <c r="A16" s="58">
        <v>13</v>
      </c>
      <c r="B16" s="23" t="s">
        <v>25</v>
      </c>
      <c r="C16" s="24">
        <v>41170</v>
      </c>
      <c r="D16" s="25">
        <v>3</v>
      </c>
      <c r="E16" s="23" t="s">
        <v>12</v>
      </c>
      <c r="F16" s="23" t="s">
        <v>20</v>
      </c>
      <c r="G16" s="27">
        <v>47018</v>
      </c>
      <c r="H16" s="27">
        <v>13580.9</v>
      </c>
      <c r="I16" s="27">
        <v>47018</v>
      </c>
      <c r="J16" s="27">
        <v>0</v>
      </c>
      <c r="K16" s="67" t="s">
        <v>14</v>
      </c>
    </row>
    <row r="17" spans="1:58" ht="30" x14ac:dyDescent="0.25">
      <c r="A17" s="58">
        <v>14</v>
      </c>
      <c r="B17" s="23" t="s">
        <v>25</v>
      </c>
      <c r="C17" s="24">
        <v>41361</v>
      </c>
      <c r="D17" s="25">
        <v>3</v>
      </c>
      <c r="E17" s="30" t="s">
        <v>12</v>
      </c>
      <c r="F17" s="23" t="s">
        <v>22</v>
      </c>
      <c r="G17" s="27">
        <v>43018</v>
      </c>
      <c r="H17" s="27">
        <v>9743.81</v>
      </c>
      <c r="I17" s="27">
        <v>0</v>
      </c>
      <c r="J17" s="86">
        <v>43018</v>
      </c>
      <c r="K17" s="67" t="s">
        <v>18</v>
      </c>
    </row>
    <row r="18" spans="1:58" s="76" customFormat="1" ht="30" x14ac:dyDescent="0.25">
      <c r="A18" s="74">
        <v>15</v>
      </c>
      <c r="B18" s="70" t="s">
        <v>25</v>
      </c>
      <c r="C18" s="75">
        <v>41815</v>
      </c>
      <c r="D18" s="73">
        <v>3</v>
      </c>
      <c r="E18" s="69" t="s">
        <v>12</v>
      </c>
      <c r="F18" s="70" t="s">
        <v>27</v>
      </c>
      <c r="G18" s="71">
        <v>49537</v>
      </c>
      <c r="H18" s="71">
        <v>5011.1899999999996</v>
      </c>
      <c r="I18" s="71">
        <v>0</v>
      </c>
      <c r="J18" s="87">
        <v>49537</v>
      </c>
      <c r="K18" s="72" t="s">
        <v>18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</row>
    <row r="19" spans="1:58" s="68" customFormat="1" ht="30.75" thickBot="1" x14ac:dyDescent="0.3">
      <c r="A19" s="78">
        <v>16</v>
      </c>
      <c r="B19" s="79" t="s">
        <v>25</v>
      </c>
      <c r="C19" s="80">
        <v>42356</v>
      </c>
      <c r="D19" s="81">
        <v>3</v>
      </c>
      <c r="E19" s="91" t="s">
        <v>26</v>
      </c>
      <c r="F19" s="70" t="s">
        <v>41</v>
      </c>
      <c r="G19" s="77">
        <v>117723</v>
      </c>
      <c r="H19" s="77">
        <v>0</v>
      </c>
      <c r="I19" s="77">
        <v>0</v>
      </c>
      <c r="J19" s="88">
        <v>117723</v>
      </c>
      <c r="K19" s="90" t="s">
        <v>18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</row>
    <row r="20" spans="1:58" s="85" customFormat="1" ht="15.75" thickBot="1" x14ac:dyDescent="0.3">
      <c r="A20" s="82"/>
      <c r="B20" s="82"/>
      <c r="C20" s="82"/>
      <c r="D20" s="83"/>
      <c r="E20" s="83"/>
      <c r="F20" s="83"/>
      <c r="G20" s="84">
        <f>SUM(G4:G19)</f>
        <v>668684.69999999995</v>
      </c>
      <c r="H20" s="84">
        <f>SUM(H4:H19)</f>
        <v>173667.5</v>
      </c>
      <c r="I20" s="84">
        <f>SUM(I4:I19)</f>
        <v>458406.7</v>
      </c>
      <c r="J20" s="89">
        <f>SUM(J4:J18)</f>
        <v>92555</v>
      </c>
      <c r="K20" s="9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</row>
    <row r="21" spans="1:58" x14ac:dyDescent="0.25">
      <c r="D21" s="128" t="s">
        <v>28</v>
      </c>
      <c r="E21" s="129"/>
      <c r="F21" s="129"/>
      <c r="G21" s="129"/>
      <c r="H21" s="1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</row>
    <row r="22" spans="1:58" ht="25.5" x14ac:dyDescent="0.25">
      <c r="D22" s="39"/>
      <c r="E22" s="40" t="s">
        <v>29</v>
      </c>
      <c r="F22" s="40" t="s">
        <v>30</v>
      </c>
      <c r="G22" s="40" t="s">
        <v>31</v>
      </c>
      <c r="H22" s="41" t="s">
        <v>32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x14ac:dyDescent="0.25">
      <c r="D23" s="42" t="s">
        <v>33</v>
      </c>
      <c r="E23" s="43">
        <v>13</v>
      </c>
      <c r="F23" s="44">
        <f>SUM(G4:G16)</f>
        <v>458406.7</v>
      </c>
      <c r="G23" s="44">
        <f>SUM(I4:I16)</f>
        <v>458406.7</v>
      </c>
      <c r="H23" s="45">
        <f>SUMIF($K$1:$K$86, "redeemed", $J$1:$J$86 )</f>
        <v>0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ht="17.25" customHeight="1" x14ac:dyDescent="0.25">
      <c r="D24" s="46" t="s">
        <v>18</v>
      </c>
      <c r="E24" s="43">
        <v>3</v>
      </c>
      <c r="F24" s="44">
        <f>SUM(G17:G19)</f>
        <v>210278</v>
      </c>
      <c r="G24" s="44">
        <f>SUMIF($K$1:$K$86, "outstanding", $I$1:$I$86 )</f>
        <v>0</v>
      </c>
      <c r="H24" s="45">
        <f>SUMIF($K$1:$K$86, "outstanding", $J$1:$J$86 )</f>
        <v>210278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ht="24" customHeight="1" thickBot="1" x14ac:dyDescent="0.3">
      <c r="D25" s="47" t="s">
        <v>34</v>
      </c>
      <c r="E25" s="48">
        <v>16</v>
      </c>
      <c r="F25" s="49">
        <f>SUM(F23:F24)</f>
        <v>668684.69999999995</v>
      </c>
      <c r="G25" s="49">
        <f>SUM(G23:G24)</f>
        <v>458406.7</v>
      </c>
      <c r="H25" s="50">
        <f>SUM(H23:H24)</f>
        <v>210278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x14ac:dyDescent="0.25">
      <c r="D26" s="9"/>
      <c r="E26" s="9"/>
      <c r="F26" s="9"/>
      <c r="G26" s="9"/>
    </row>
    <row r="27" spans="1:58" ht="15.75" x14ac:dyDescent="0.25">
      <c r="D27" s="131" t="s">
        <v>42</v>
      </c>
      <c r="E27" s="131"/>
      <c r="F27" s="131"/>
      <c r="G27" s="131"/>
    </row>
  </sheetData>
  <mergeCells count="13">
    <mergeCell ref="K2:K3"/>
    <mergeCell ref="D21:H21"/>
    <mergeCell ref="D27:G27"/>
    <mergeCell ref="A1:K1"/>
    <mergeCell ref="A2:A3"/>
    <mergeCell ref="B2:B3"/>
    <mergeCell ref="C2:C3"/>
    <mergeCell ref="D2:D3"/>
    <mergeCell ref="E2:E3"/>
    <mergeCell ref="F2:F3"/>
    <mergeCell ref="G2:G3"/>
    <mergeCell ref="H2:I2"/>
    <mergeCell ref="J2:J3"/>
  </mergeCells>
  <pageMargins left="0.7" right="0.7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E29" sqref="E29"/>
    </sheetView>
  </sheetViews>
  <sheetFormatPr defaultRowHeight="15" x14ac:dyDescent="0.25"/>
  <cols>
    <col min="1" max="1" width="4.85546875" customWidth="1"/>
    <col min="2" max="2" width="25.28515625" customWidth="1"/>
    <col min="3" max="3" width="13.5703125" bestFit="1" customWidth="1"/>
    <col min="4" max="4" width="15.42578125" bestFit="1" customWidth="1"/>
    <col min="5" max="5" width="14.7109375" bestFit="1" customWidth="1"/>
    <col min="6" max="6" width="23.42578125" customWidth="1"/>
    <col min="7" max="7" width="12.42578125" customWidth="1"/>
    <col min="8" max="8" width="14.5703125" customWidth="1"/>
    <col min="9" max="9" width="12.7109375" customWidth="1"/>
    <col min="10" max="10" width="10" customWidth="1"/>
    <col min="11" max="11" width="14.140625" customWidth="1"/>
  </cols>
  <sheetData>
    <row r="1" spans="1:12" s="11" customFormat="1" ht="21" thickBot="1" x14ac:dyDescent="0.3">
      <c r="A1" s="137" t="s">
        <v>38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65"/>
    </row>
    <row r="2" spans="1:12" ht="25.5" customHeight="1" x14ac:dyDescent="0.25">
      <c r="A2" s="138" t="s">
        <v>0</v>
      </c>
      <c r="B2" s="140" t="s">
        <v>1</v>
      </c>
      <c r="C2" s="140" t="s">
        <v>2</v>
      </c>
      <c r="D2" s="140" t="s">
        <v>3</v>
      </c>
      <c r="E2" s="140" t="s">
        <v>4</v>
      </c>
      <c r="F2" s="140" t="s">
        <v>5</v>
      </c>
      <c r="G2" s="141" t="s">
        <v>6</v>
      </c>
      <c r="H2" s="141" t="s">
        <v>7</v>
      </c>
      <c r="I2" s="141"/>
      <c r="J2" s="141" t="s">
        <v>8</v>
      </c>
      <c r="K2" s="135" t="s">
        <v>36</v>
      </c>
      <c r="L2" s="31"/>
    </row>
    <row r="3" spans="1:12" ht="36.75" customHeight="1" x14ac:dyDescent="0.25">
      <c r="A3" s="139"/>
      <c r="B3" s="127"/>
      <c r="C3" s="127"/>
      <c r="D3" s="127"/>
      <c r="E3" s="127"/>
      <c r="F3" s="127"/>
      <c r="G3" s="134"/>
      <c r="H3" s="59" t="s">
        <v>9</v>
      </c>
      <c r="I3" s="59" t="s">
        <v>10</v>
      </c>
      <c r="J3" s="134"/>
      <c r="K3" s="136"/>
    </row>
    <row r="4" spans="1:12" ht="30" x14ac:dyDescent="0.25">
      <c r="A4" s="51">
        <v>1</v>
      </c>
      <c r="B4" s="52" t="s">
        <v>25</v>
      </c>
      <c r="C4" s="53">
        <v>39717</v>
      </c>
      <c r="D4" s="54">
        <v>3</v>
      </c>
      <c r="E4" s="55" t="s">
        <v>12</v>
      </c>
      <c r="F4" s="52" t="s">
        <v>13</v>
      </c>
      <c r="G4" s="56">
        <v>6522.5</v>
      </c>
      <c r="H4" s="56">
        <v>2557</v>
      </c>
      <c r="I4" s="56">
        <v>6522.5</v>
      </c>
      <c r="J4" s="56">
        <v>0</v>
      </c>
      <c r="K4" s="57" t="s">
        <v>14</v>
      </c>
    </row>
    <row r="5" spans="1:12" ht="30" x14ac:dyDescent="0.25">
      <c r="A5" s="58">
        <v>2</v>
      </c>
      <c r="B5" s="23" t="s">
        <v>25</v>
      </c>
      <c r="C5" s="24">
        <v>39811</v>
      </c>
      <c r="D5" s="25">
        <v>3</v>
      </c>
      <c r="E5" s="26" t="s">
        <v>12</v>
      </c>
      <c r="F5" s="23" t="s">
        <v>15</v>
      </c>
      <c r="G5" s="27">
        <v>6000</v>
      </c>
      <c r="H5" s="27">
        <v>2463</v>
      </c>
      <c r="I5" s="27">
        <v>6000</v>
      </c>
      <c r="J5" s="27">
        <v>0</v>
      </c>
      <c r="K5" s="28" t="s">
        <v>14</v>
      </c>
    </row>
    <row r="6" spans="1:12" ht="30" x14ac:dyDescent="0.25">
      <c r="A6" s="58">
        <v>3</v>
      </c>
      <c r="B6" s="23" t="s">
        <v>25</v>
      </c>
      <c r="C6" s="24">
        <v>39883</v>
      </c>
      <c r="D6" s="25">
        <v>3</v>
      </c>
      <c r="E6" s="26" t="s">
        <v>12</v>
      </c>
      <c r="F6" s="23" t="s">
        <v>16</v>
      </c>
      <c r="G6" s="27">
        <v>15325</v>
      </c>
      <c r="H6" s="27">
        <v>5933</v>
      </c>
      <c r="I6" s="27">
        <v>15325</v>
      </c>
      <c r="J6" s="27">
        <v>0</v>
      </c>
      <c r="K6" s="28" t="s">
        <v>14</v>
      </c>
    </row>
    <row r="7" spans="1:12" ht="30" x14ac:dyDescent="0.25">
      <c r="A7" s="58">
        <v>4</v>
      </c>
      <c r="B7" s="23" t="s">
        <v>25</v>
      </c>
      <c r="C7" s="24">
        <v>40073</v>
      </c>
      <c r="D7" s="25">
        <v>3</v>
      </c>
      <c r="E7" s="26" t="s">
        <v>12</v>
      </c>
      <c r="F7" s="23" t="s">
        <v>17</v>
      </c>
      <c r="G7" s="27">
        <v>14396</v>
      </c>
      <c r="H7" s="27">
        <v>5478</v>
      </c>
      <c r="I7" s="27">
        <v>14396</v>
      </c>
      <c r="J7" s="27">
        <v>0</v>
      </c>
      <c r="K7" s="28" t="s">
        <v>14</v>
      </c>
    </row>
    <row r="8" spans="1:12" ht="30" x14ac:dyDescent="0.25">
      <c r="A8" s="58">
        <v>5</v>
      </c>
      <c r="B8" s="23" t="s">
        <v>25</v>
      </c>
      <c r="C8" s="24">
        <v>40497</v>
      </c>
      <c r="D8" s="25">
        <v>3</v>
      </c>
      <c r="E8" s="23" t="s">
        <v>26</v>
      </c>
      <c r="F8" s="23" t="s">
        <v>16</v>
      </c>
      <c r="G8" s="27">
        <v>51837</v>
      </c>
      <c r="H8" s="27">
        <v>17888</v>
      </c>
      <c r="I8" s="27">
        <v>51837</v>
      </c>
      <c r="J8" s="27">
        <v>0</v>
      </c>
      <c r="K8" s="28" t="s">
        <v>14</v>
      </c>
    </row>
    <row r="9" spans="1:12" ht="30" x14ac:dyDescent="0.25">
      <c r="A9" s="58">
        <v>6</v>
      </c>
      <c r="B9" s="23" t="s">
        <v>25</v>
      </c>
      <c r="C9" s="24">
        <v>40532</v>
      </c>
      <c r="D9" s="25">
        <v>3</v>
      </c>
      <c r="E9" s="23" t="s">
        <v>26</v>
      </c>
      <c r="F9" s="23" t="s">
        <v>16</v>
      </c>
      <c r="G9" s="27">
        <v>37174</v>
      </c>
      <c r="H9" s="27">
        <v>12914</v>
      </c>
      <c r="I9" s="27">
        <v>37174</v>
      </c>
      <c r="J9" s="27">
        <v>0</v>
      </c>
      <c r="K9" s="28" t="s">
        <v>14</v>
      </c>
    </row>
    <row r="10" spans="1:12" ht="30" x14ac:dyDescent="0.25">
      <c r="A10" s="58">
        <v>7</v>
      </c>
      <c r="B10" s="23" t="s">
        <v>25</v>
      </c>
      <c r="C10" s="24">
        <v>40609</v>
      </c>
      <c r="D10" s="25">
        <v>3</v>
      </c>
      <c r="E10" s="23" t="s">
        <v>26</v>
      </c>
      <c r="F10" s="23" t="s">
        <v>16</v>
      </c>
      <c r="G10" s="27">
        <v>47539.7</v>
      </c>
      <c r="H10" s="27">
        <v>16041</v>
      </c>
      <c r="I10" s="27">
        <v>47539.7</v>
      </c>
      <c r="J10" s="27">
        <v>0</v>
      </c>
      <c r="K10" s="28" t="s">
        <v>14</v>
      </c>
    </row>
    <row r="11" spans="1:12" ht="30" x14ac:dyDescent="0.25">
      <c r="A11" s="58">
        <v>8</v>
      </c>
      <c r="B11" s="23" t="s">
        <v>25</v>
      </c>
      <c r="C11" s="24">
        <v>40679</v>
      </c>
      <c r="D11" s="25">
        <v>3</v>
      </c>
      <c r="E11" s="23" t="s">
        <v>26</v>
      </c>
      <c r="F11" s="23" t="s">
        <v>16</v>
      </c>
      <c r="G11" s="27">
        <v>45803.7</v>
      </c>
      <c r="H11" s="27">
        <v>14987</v>
      </c>
      <c r="I11" s="27">
        <v>45803.7</v>
      </c>
      <c r="J11" s="27">
        <v>0</v>
      </c>
      <c r="K11" s="28" t="s">
        <v>14</v>
      </c>
    </row>
    <row r="12" spans="1:12" ht="30" x14ac:dyDescent="0.25">
      <c r="A12" s="58">
        <v>9</v>
      </c>
      <c r="B12" s="23" t="s">
        <v>25</v>
      </c>
      <c r="C12" s="24">
        <v>40903</v>
      </c>
      <c r="D12" s="25">
        <v>3</v>
      </c>
      <c r="E12" s="23" t="s">
        <v>26</v>
      </c>
      <c r="F12" s="23" t="s">
        <v>19</v>
      </c>
      <c r="G12" s="27">
        <v>70269.100000000006</v>
      </c>
      <c r="H12" s="27">
        <v>18411</v>
      </c>
      <c r="I12" s="27">
        <v>0</v>
      </c>
      <c r="J12" s="27">
        <v>70269.100000000006</v>
      </c>
      <c r="K12" s="28" t="s">
        <v>18</v>
      </c>
    </row>
    <row r="13" spans="1:12" ht="30" x14ac:dyDescent="0.25">
      <c r="A13" s="58">
        <v>10</v>
      </c>
      <c r="B13" s="23" t="s">
        <v>25</v>
      </c>
      <c r="C13" s="24">
        <v>40962</v>
      </c>
      <c r="D13" s="25">
        <v>3</v>
      </c>
      <c r="E13" s="23" t="s">
        <v>12</v>
      </c>
      <c r="F13" s="23" t="s">
        <v>19</v>
      </c>
      <c r="G13" s="27">
        <v>38123.99</v>
      </c>
      <c r="H13" s="27">
        <v>7735</v>
      </c>
      <c r="I13" s="27">
        <v>0</v>
      </c>
      <c r="J13" s="27">
        <v>38123.99</v>
      </c>
      <c r="K13" s="28" t="s">
        <v>18</v>
      </c>
    </row>
    <row r="14" spans="1:12" ht="30" x14ac:dyDescent="0.25">
      <c r="A14" s="58">
        <v>11</v>
      </c>
      <c r="B14" s="23" t="s">
        <v>25</v>
      </c>
      <c r="C14" s="24">
        <v>41022</v>
      </c>
      <c r="D14" s="25">
        <v>3</v>
      </c>
      <c r="E14" s="23" t="s">
        <v>12</v>
      </c>
      <c r="F14" s="23" t="s">
        <v>19</v>
      </c>
      <c r="G14" s="27">
        <v>29632</v>
      </c>
      <c r="H14" s="27">
        <v>5998</v>
      </c>
      <c r="I14" s="27">
        <v>0</v>
      </c>
      <c r="J14" s="27">
        <v>29632</v>
      </c>
      <c r="K14" s="28" t="s">
        <v>18</v>
      </c>
    </row>
    <row r="15" spans="1:12" ht="30" x14ac:dyDescent="0.25">
      <c r="A15" s="58">
        <v>12</v>
      </c>
      <c r="B15" s="23" t="s">
        <v>25</v>
      </c>
      <c r="C15" s="24">
        <v>41080</v>
      </c>
      <c r="D15" s="25">
        <v>3</v>
      </c>
      <c r="E15" s="23" t="s">
        <v>12</v>
      </c>
      <c r="F15" s="23" t="s">
        <v>19</v>
      </c>
      <c r="G15" s="27">
        <v>48765.8</v>
      </c>
      <c r="H15" s="27">
        <v>9794</v>
      </c>
      <c r="I15" s="27">
        <v>0</v>
      </c>
      <c r="J15" s="27">
        <v>48765.8</v>
      </c>
      <c r="K15" s="28" t="s">
        <v>18</v>
      </c>
    </row>
    <row r="16" spans="1:12" ht="30" x14ac:dyDescent="0.25">
      <c r="A16" s="58">
        <v>13</v>
      </c>
      <c r="B16" s="23" t="s">
        <v>25</v>
      </c>
      <c r="C16" s="24">
        <v>41170</v>
      </c>
      <c r="D16" s="25">
        <v>3</v>
      </c>
      <c r="E16" s="23" t="s">
        <v>12</v>
      </c>
      <c r="F16" s="23" t="s">
        <v>20</v>
      </c>
      <c r="G16" s="27">
        <v>47018</v>
      </c>
      <c r="H16" s="27">
        <v>6618</v>
      </c>
      <c r="I16" s="27">
        <v>0</v>
      </c>
      <c r="J16" s="27">
        <v>47018</v>
      </c>
      <c r="K16" s="28" t="s">
        <v>18</v>
      </c>
    </row>
    <row r="17" spans="1:11" ht="30" x14ac:dyDescent="0.25">
      <c r="A17" s="58">
        <v>14</v>
      </c>
      <c r="B17" s="23" t="s">
        <v>25</v>
      </c>
      <c r="C17" s="29">
        <v>41361</v>
      </c>
      <c r="D17" s="25">
        <v>3</v>
      </c>
      <c r="E17" s="30" t="s">
        <v>12</v>
      </c>
      <c r="F17" s="23" t="s">
        <v>22</v>
      </c>
      <c r="G17" s="27">
        <v>43018</v>
      </c>
      <c r="H17" s="27">
        <v>3929</v>
      </c>
      <c r="I17" s="27">
        <v>0</v>
      </c>
      <c r="J17" s="27">
        <v>43018</v>
      </c>
      <c r="K17" s="28" t="s">
        <v>18</v>
      </c>
    </row>
    <row r="18" spans="1:11" ht="30.75" thickBot="1" x14ac:dyDescent="0.3">
      <c r="A18" s="32">
        <v>15</v>
      </c>
      <c r="B18" s="33" t="s">
        <v>25</v>
      </c>
      <c r="C18" s="34">
        <v>41815</v>
      </c>
      <c r="D18" s="35">
        <v>3</v>
      </c>
      <c r="E18" s="36" t="s">
        <v>12</v>
      </c>
      <c r="F18" s="33" t="s">
        <v>27</v>
      </c>
      <c r="G18" s="37">
        <v>49537</v>
      </c>
      <c r="H18" s="37">
        <v>0</v>
      </c>
      <c r="I18" s="37">
        <v>0</v>
      </c>
      <c r="J18" s="37">
        <v>49537</v>
      </c>
      <c r="K18" s="38" t="s">
        <v>18</v>
      </c>
    </row>
    <row r="19" spans="1:11" ht="15.75" thickBot="1" x14ac:dyDescent="0.3">
      <c r="A19" s="60"/>
      <c r="B19" s="61"/>
      <c r="C19" s="61"/>
      <c r="D19" s="62"/>
      <c r="E19" s="62"/>
      <c r="F19" s="62"/>
      <c r="G19" s="63">
        <f>SUM(G4:G18)</f>
        <v>550961.79</v>
      </c>
      <c r="H19" s="63">
        <f>SUM(H4:H18)</f>
        <v>130746</v>
      </c>
      <c r="I19" s="63">
        <f>SUM(I4:I18)</f>
        <v>224597.90000000002</v>
      </c>
      <c r="J19" s="63">
        <f>SUM(J4:J18)</f>
        <v>326363.89</v>
      </c>
      <c r="K19" s="64"/>
    </row>
    <row r="20" spans="1:11" x14ac:dyDescent="0.25">
      <c r="D20" s="128" t="s">
        <v>28</v>
      </c>
      <c r="E20" s="129"/>
      <c r="F20" s="129"/>
      <c r="G20" s="129"/>
      <c r="H20" s="130"/>
    </row>
    <row r="21" spans="1:11" ht="25.5" x14ac:dyDescent="0.25">
      <c r="D21" s="39"/>
      <c r="E21" s="40" t="s">
        <v>29</v>
      </c>
      <c r="F21" s="40" t="s">
        <v>30</v>
      </c>
      <c r="G21" s="40" t="s">
        <v>31</v>
      </c>
      <c r="H21" s="41" t="s">
        <v>32</v>
      </c>
    </row>
    <row r="22" spans="1:11" x14ac:dyDescent="0.25">
      <c r="D22" s="42" t="s">
        <v>33</v>
      </c>
      <c r="E22" s="43">
        <v>8</v>
      </c>
      <c r="F22" s="44">
        <f>SUM(G4:G11)</f>
        <v>224597.90000000002</v>
      </c>
      <c r="G22" s="44">
        <f>SUM(I4:I11)</f>
        <v>224597.90000000002</v>
      </c>
      <c r="H22" s="45">
        <f>SUMIF($K$1:$K$85, "redeemed", $J$1:$J$85 )</f>
        <v>0</v>
      </c>
    </row>
    <row r="23" spans="1:11" ht="17.25" customHeight="1" x14ac:dyDescent="0.25">
      <c r="D23" s="46" t="s">
        <v>18</v>
      </c>
      <c r="E23" s="43">
        <v>7</v>
      </c>
      <c r="F23" s="44">
        <f>SUM(G12:G18)</f>
        <v>326363.89</v>
      </c>
      <c r="G23" s="44">
        <f>SUMIF($K$1:$K$85, "outstanding", $I$1:$I$85 )</f>
        <v>0</v>
      </c>
      <c r="H23" s="45">
        <f>SUMIF($K$1:$K$85, "outstanding", $J$1:$J$85 )</f>
        <v>326363.89</v>
      </c>
    </row>
    <row r="24" spans="1:11" ht="24" customHeight="1" thickBot="1" x14ac:dyDescent="0.3">
      <c r="D24" s="47" t="s">
        <v>34</v>
      </c>
      <c r="E24" s="48">
        <v>15</v>
      </c>
      <c r="F24" s="49">
        <f>SUM(F22:F23)</f>
        <v>550961.79</v>
      </c>
      <c r="G24" s="49">
        <f>SUM(G22:G23)</f>
        <v>224597.90000000002</v>
      </c>
      <c r="H24" s="50">
        <f>SUM(H22:H23)</f>
        <v>326363.89</v>
      </c>
    </row>
    <row r="25" spans="1:11" x14ac:dyDescent="0.25">
      <c r="D25" s="9"/>
      <c r="E25" s="9"/>
      <c r="F25" s="9"/>
      <c r="G25" s="9"/>
    </row>
    <row r="26" spans="1:11" ht="15.75" x14ac:dyDescent="0.25">
      <c r="D26" s="131" t="s">
        <v>35</v>
      </c>
      <c r="E26" s="131"/>
      <c r="F26" s="131"/>
      <c r="G26" s="131"/>
    </row>
  </sheetData>
  <mergeCells count="13">
    <mergeCell ref="A1:K1"/>
    <mergeCell ref="J2:J3"/>
    <mergeCell ref="K2:K3"/>
    <mergeCell ref="D26:G26"/>
    <mergeCell ref="D20:H20"/>
    <mergeCell ref="F2:F3"/>
    <mergeCell ref="G2:G3"/>
    <mergeCell ref="H2:I2"/>
    <mergeCell ref="A2:A3"/>
    <mergeCell ref="B2:B3"/>
    <mergeCell ref="C2:C3"/>
    <mergeCell ref="D2:D3"/>
    <mergeCell ref="E2:E3"/>
  </mergeCells>
  <pageMargins left="0.7" right="0.7" top="0.75" bottom="0.75" header="0.3" footer="0.3"/>
  <pageSetup scale="7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85" zoomScaleNormal="85" workbookViewId="0">
      <selection activeCell="S14" sqref="S14"/>
    </sheetView>
  </sheetViews>
  <sheetFormatPr defaultRowHeight="15" x14ac:dyDescent="0.25"/>
  <cols>
    <col min="2" max="2" width="0" hidden="1" customWidth="1"/>
    <col min="3" max="3" width="23" customWidth="1"/>
    <col min="4" max="4" width="12" customWidth="1"/>
    <col min="5" max="5" width="11.5703125" customWidth="1"/>
    <col min="6" max="6" width="15.28515625" customWidth="1"/>
    <col min="7" max="7" width="17.85546875" customWidth="1"/>
    <col min="8" max="8" width="19.5703125" customWidth="1"/>
    <col min="12" max="12" width="13.28515625" customWidth="1"/>
  </cols>
  <sheetData>
    <row r="1" spans="1:12" ht="30.75" customHeight="1" x14ac:dyDescent="0.25">
      <c r="K1" s="142"/>
      <c r="L1" s="142"/>
    </row>
    <row r="2" spans="1:12" s="11" customFormat="1" ht="21" thickBot="1" x14ac:dyDescent="0.3">
      <c r="B2" s="137" t="s">
        <v>24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25.5" customHeight="1" x14ac:dyDescent="0.25">
      <c r="A3" s="147" t="s">
        <v>0</v>
      </c>
      <c r="B3" s="147" t="s">
        <v>0</v>
      </c>
      <c r="C3" s="149" t="s">
        <v>1</v>
      </c>
      <c r="D3" s="149" t="s">
        <v>2</v>
      </c>
      <c r="E3" s="149" t="s">
        <v>3</v>
      </c>
      <c r="F3" s="149" t="s">
        <v>4</v>
      </c>
      <c r="G3" s="149" t="s">
        <v>5</v>
      </c>
      <c r="H3" s="143" t="s">
        <v>6</v>
      </c>
      <c r="I3" s="143" t="s">
        <v>7</v>
      </c>
      <c r="J3" s="143"/>
      <c r="K3" s="143" t="s">
        <v>8</v>
      </c>
      <c r="L3" s="145" t="s">
        <v>37</v>
      </c>
    </row>
    <row r="4" spans="1:12" ht="36.75" customHeight="1" x14ac:dyDescent="0.25">
      <c r="A4" s="148"/>
      <c r="B4" s="148"/>
      <c r="C4" s="150"/>
      <c r="D4" s="150"/>
      <c r="E4" s="150"/>
      <c r="F4" s="150"/>
      <c r="G4" s="150"/>
      <c r="H4" s="144"/>
      <c r="I4" s="13" t="s">
        <v>9</v>
      </c>
      <c r="J4" s="13" t="s">
        <v>10</v>
      </c>
      <c r="K4" s="144"/>
      <c r="L4" s="146"/>
    </row>
    <row r="5" spans="1:12" ht="30" x14ac:dyDescent="0.25">
      <c r="A5" s="6">
        <v>1</v>
      </c>
      <c r="B5" s="6">
        <v>39</v>
      </c>
      <c r="C5" s="1" t="s">
        <v>11</v>
      </c>
      <c r="D5" s="2">
        <v>39717</v>
      </c>
      <c r="E5" s="3">
        <v>3</v>
      </c>
      <c r="F5" s="5" t="s">
        <v>12</v>
      </c>
      <c r="G5" s="1" t="s">
        <v>13</v>
      </c>
      <c r="H5" s="4">
        <v>6522.5</v>
      </c>
      <c r="I5" s="4">
        <v>2094.46</v>
      </c>
      <c r="J5" s="4">
        <v>6522.5</v>
      </c>
      <c r="K5" s="4">
        <v>0</v>
      </c>
      <c r="L5" s="7" t="s">
        <v>14</v>
      </c>
    </row>
    <row r="6" spans="1:12" ht="30" x14ac:dyDescent="0.25">
      <c r="A6" s="6">
        <v>2</v>
      </c>
      <c r="B6" s="6">
        <v>41</v>
      </c>
      <c r="C6" s="1" t="s">
        <v>11</v>
      </c>
      <c r="D6" s="2">
        <v>39811</v>
      </c>
      <c r="E6" s="3">
        <v>3</v>
      </c>
      <c r="F6" s="5" t="s">
        <v>12</v>
      </c>
      <c r="G6" s="1" t="s">
        <v>15</v>
      </c>
      <c r="H6" s="4">
        <v>6000</v>
      </c>
      <c r="I6" s="4">
        <v>2028.02</v>
      </c>
      <c r="J6" s="4">
        <v>6000</v>
      </c>
      <c r="K6" s="4">
        <v>0</v>
      </c>
      <c r="L6" s="7" t="s">
        <v>14</v>
      </c>
    </row>
    <row r="7" spans="1:12" ht="30" x14ac:dyDescent="0.25">
      <c r="A7" s="6">
        <v>3</v>
      </c>
      <c r="B7" s="6">
        <v>45</v>
      </c>
      <c r="C7" s="1" t="s">
        <v>11</v>
      </c>
      <c r="D7" s="2">
        <v>39883</v>
      </c>
      <c r="E7" s="3">
        <v>3</v>
      </c>
      <c r="F7" s="5" t="s">
        <v>12</v>
      </c>
      <c r="G7" s="1" t="s">
        <v>16</v>
      </c>
      <c r="H7" s="4">
        <v>15325</v>
      </c>
      <c r="I7" s="4">
        <v>3865.17</v>
      </c>
      <c r="J7" s="4">
        <v>15325</v>
      </c>
      <c r="K7" s="4">
        <v>0</v>
      </c>
      <c r="L7" s="7" t="s">
        <v>14</v>
      </c>
    </row>
    <row r="8" spans="1:12" ht="30" x14ac:dyDescent="0.25">
      <c r="A8" s="6">
        <v>4</v>
      </c>
      <c r="B8" s="6">
        <v>46</v>
      </c>
      <c r="C8" s="1" t="s">
        <v>11</v>
      </c>
      <c r="D8" s="2">
        <v>40073</v>
      </c>
      <c r="E8" s="3">
        <v>3</v>
      </c>
      <c r="F8" s="5" t="s">
        <v>12</v>
      </c>
      <c r="G8" s="1" t="s">
        <v>17</v>
      </c>
      <c r="H8" s="4">
        <v>14396</v>
      </c>
      <c r="I8" s="4">
        <v>5478</v>
      </c>
      <c r="J8" s="4">
        <v>14396</v>
      </c>
      <c r="K8" s="4">
        <v>0</v>
      </c>
      <c r="L8" s="7" t="s">
        <v>14</v>
      </c>
    </row>
    <row r="9" spans="1:12" ht="30" x14ac:dyDescent="0.25">
      <c r="A9" s="6">
        <v>5</v>
      </c>
      <c r="B9" s="6">
        <v>55</v>
      </c>
      <c r="C9" s="1" t="s">
        <v>11</v>
      </c>
      <c r="D9" s="2">
        <v>40497</v>
      </c>
      <c r="E9" s="3">
        <v>3</v>
      </c>
      <c r="F9" s="5" t="s">
        <v>12</v>
      </c>
      <c r="G9" s="1" t="s">
        <v>16</v>
      </c>
      <c r="H9" s="4">
        <v>51837</v>
      </c>
      <c r="I9" s="4">
        <v>15425</v>
      </c>
      <c r="J9" s="4">
        <v>0</v>
      </c>
      <c r="K9" s="4">
        <v>51837</v>
      </c>
      <c r="L9" s="7" t="s">
        <v>18</v>
      </c>
    </row>
    <row r="10" spans="1:12" ht="30" x14ac:dyDescent="0.25">
      <c r="A10" s="6">
        <v>6</v>
      </c>
      <c r="B10" s="6">
        <v>56</v>
      </c>
      <c r="C10" s="1" t="s">
        <v>11</v>
      </c>
      <c r="D10" s="2">
        <v>40532</v>
      </c>
      <c r="E10" s="3">
        <v>3</v>
      </c>
      <c r="F10" s="5" t="s">
        <v>12</v>
      </c>
      <c r="G10" s="1" t="s">
        <v>16</v>
      </c>
      <c r="H10" s="4">
        <v>37174</v>
      </c>
      <c r="I10" s="4">
        <v>11195</v>
      </c>
      <c r="J10" s="4">
        <v>0</v>
      </c>
      <c r="K10" s="4">
        <v>37174</v>
      </c>
      <c r="L10" s="7" t="s">
        <v>18</v>
      </c>
    </row>
    <row r="11" spans="1:12" ht="30" x14ac:dyDescent="0.25">
      <c r="A11" s="6">
        <v>7</v>
      </c>
      <c r="B11" s="6">
        <v>58</v>
      </c>
      <c r="C11" s="1" t="s">
        <v>11</v>
      </c>
      <c r="D11" s="2">
        <v>40609</v>
      </c>
      <c r="E11" s="3">
        <v>3</v>
      </c>
      <c r="F11" s="5" t="s">
        <v>12</v>
      </c>
      <c r="G11" s="1" t="s">
        <v>16</v>
      </c>
      <c r="H11" s="4">
        <v>47539.7</v>
      </c>
      <c r="I11" s="4">
        <v>11677</v>
      </c>
      <c r="J11" s="4">
        <v>0</v>
      </c>
      <c r="K11" s="4">
        <v>47539.7</v>
      </c>
      <c r="L11" s="7" t="s">
        <v>18</v>
      </c>
    </row>
    <row r="12" spans="1:12" ht="30" x14ac:dyDescent="0.25">
      <c r="A12" s="6">
        <v>8</v>
      </c>
      <c r="B12" s="6">
        <v>59</v>
      </c>
      <c r="C12" s="1" t="s">
        <v>11</v>
      </c>
      <c r="D12" s="2">
        <v>40679</v>
      </c>
      <c r="E12" s="3">
        <v>3</v>
      </c>
      <c r="F12" s="5" t="s">
        <v>12</v>
      </c>
      <c r="G12" s="1" t="s">
        <v>16</v>
      </c>
      <c r="H12" s="4">
        <v>45803.7</v>
      </c>
      <c r="I12" s="4">
        <v>10660</v>
      </c>
      <c r="J12" s="4">
        <v>0</v>
      </c>
      <c r="K12" s="4">
        <v>45803.7</v>
      </c>
      <c r="L12" s="7" t="s">
        <v>18</v>
      </c>
    </row>
    <row r="13" spans="1:12" ht="30" x14ac:dyDescent="0.25">
      <c r="A13" s="6">
        <v>9</v>
      </c>
      <c r="B13" s="6">
        <v>63</v>
      </c>
      <c r="C13" s="1" t="s">
        <v>11</v>
      </c>
      <c r="D13" s="2">
        <v>40903</v>
      </c>
      <c r="E13" s="3">
        <v>3</v>
      </c>
      <c r="F13" s="5" t="s">
        <v>12</v>
      </c>
      <c r="G13" s="1" t="s">
        <v>19</v>
      </c>
      <c r="H13" s="4">
        <v>70269.100000000006</v>
      </c>
      <c r="I13" s="4">
        <v>11665</v>
      </c>
      <c r="J13" s="4">
        <v>0</v>
      </c>
      <c r="K13" s="4">
        <v>70269.100000000006</v>
      </c>
      <c r="L13" s="7" t="s">
        <v>18</v>
      </c>
    </row>
    <row r="14" spans="1:12" ht="30" x14ac:dyDescent="0.25">
      <c r="A14" s="6">
        <v>10</v>
      </c>
      <c r="B14" s="6">
        <v>66</v>
      </c>
      <c r="C14" s="1" t="s">
        <v>11</v>
      </c>
      <c r="D14" s="2">
        <v>40962</v>
      </c>
      <c r="E14" s="3">
        <v>3</v>
      </c>
      <c r="F14" s="1" t="s">
        <v>12</v>
      </c>
      <c r="G14" s="1" t="s">
        <v>19</v>
      </c>
      <c r="H14" s="4">
        <v>38123.99</v>
      </c>
      <c r="I14" s="4">
        <v>4241</v>
      </c>
      <c r="J14" s="4">
        <v>0</v>
      </c>
      <c r="K14" s="4">
        <v>38123.99</v>
      </c>
      <c r="L14" s="7" t="s">
        <v>18</v>
      </c>
    </row>
    <row r="15" spans="1:12" ht="30" x14ac:dyDescent="0.25">
      <c r="A15" s="6">
        <v>11</v>
      </c>
      <c r="B15" s="6">
        <v>67</v>
      </c>
      <c r="C15" s="1" t="s">
        <v>11</v>
      </c>
      <c r="D15" s="2">
        <v>41022</v>
      </c>
      <c r="E15" s="3">
        <v>3</v>
      </c>
      <c r="F15" s="1" t="s">
        <v>12</v>
      </c>
      <c r="G15" s="1" t="s">
        <v>19</v>
      </c>
      <c r="H15" s="4">
        <v>29632</v>
      </c>
      <c r="I15" s="4">
        <v>3199</v>
      </c>
      <c r="J15" s="4">
        <v>0</v>
      </c>
      <c r="K15" s="4">
        <v>29632</v>
      </c>
      <c r="L15" s="7" t="s">
        <v>18</v>
      </c>
    </row>
    <row r="16" spans="1:12" ht="30" x14ac:dyDescent="0.25">
      <c r="A16" s="6">
        <v>12</v>
      </c>
      <c r="B16" s="6">
        <v>68</v>
      </c>
      <c r="C16" s="1" t="s">
        <v>11</v>
      </c>
      <c r="D16" s="2">
        <v>41080</v>
      </c>
      <c r="E16" s="3">
        <v>3</v>
      </c>
      <c r="F16" s="1" t="s">
        <v>12</v>
      </c>
      <c r="G16" s="1" t="s">
        <v>19</v>
      </c>
      <c r="H16" s="4">
        <v>48765.8</v>
      </c>
      <c r="I16" s="4">
        <v>5187</v>
      </c>
      <c r="J16" s="4">
        <v>0</v>
      </c>
      <c r="K16" s="4">
        <v>48765.8</v>
      </c>
      <c r="L16" s="7" t="s">
        <v>18</v>
      </c>
    </row>
    <row r="17" spans="1:12" ht="30" x14ac:dyDescent="0.25">
      <c r="A17" s="6">
        <v>13</v>
      </c>
      <c r="B17" s="14">
        <v>69</v>
      </c>
      <c r="C17" s="1" t="s">
        <v>11</v>
      </c>
      <c r="D17" s="2">
        <v>41170</v>
      </c>
      <c r="E17" s="3">
        <v>3</v>
      </c>
      <c r="F17" s="5" t="s">
        <v>12</v>
      </c>
      <c r="G17" s="1" t="s">
        <v>20</v>
      </c>
      <c r="H17" s="4">
        <v>47018</v>
      </c>
      <c r="I17" s="4">
        <v>2338</v>
      </c>
      <c r="J17" s="4">
        <v>0</v>
      </c>
      <c r="K17" s="4">
        <v>47018</v>
      </c>
      <c r="L17" s="7" t="s">
        <v>18</v>
      </c>
    </row>
    <row r="18" spans="1:12" ht="30.75" thickBot="1" x14ac:dyDescent="0.3">
      <c r="A18" s="12">
        <v>14</v>
      </c>
      <c r="B18" s="15"/>
      <c r="C18" s="16" t="s">
        <v>11</v>
      </c>
      <c r="D18" s="17">
        <v>41361</v>
      </c>
      <c r="E18" s="18">
        <v>3</v>
      </c>
      <c r="F18" s="16" t="s">
        <v>12</v>
      </c>
      <c r="G18" s="16" t="s">
        <v>22</v>
      </c>
      <c r="H18" s="19">
        <v>43018</v>
      </c>
      <c r="I18" s="19">
        <v>0</v>
      </c>
      <c r="J18" s="19">
        <v>0</v>
      </c>
      <c r="K18" s="19">
        <v>43018</v>
      </c>
      <c r="L18" s="20" t="s">
        <v>18</v>
      </c>
    </row>
    <row r="19" spans="1:12" ht="15.75" thickBot="1" x14ac:dyDescent="0.3">
      <c r="H19" s="10" t="s">
        <v>21</v>
      </c>
    </row>
    <row r="20" spans="1:12" ht="41.25" customHeight="1" thickBot="1" x14ac:dyDescent="0.3">
      <c r="E20" s="151" t="s">
        <v>6</v>
      </c>
      <c r="F20" s="153" t="s">
        <v>7</v>
      </c>
      <c r="G20" s="154"/>
      <c r="H20" s="151" t="s">
        <v>8</v>
      </c>
    </row>
    <row r="21" spans="1:12" ht="15.75" thickBot="1" x14ac:dyDescent="0.3">
      <c r="E21" s="152"/>
      <c r="F21" s="8" t="s">
        <v>9</v>
      </c>
      <c r="G21" s="8" t="s">
        <v>10</v>
      </c>
      <c r="H21" s="152"/>
    </row>
    <row r="22" spans="1:12" ht="15.75" thickBot="1" x14ac:dyDescent="0.3">
      <c r="E22" s="21">
        <f>SUM(H5:H18)</f>
        <v>501424.79</v>
      </c>
      <c r="F22" s="22">
        <f>SUM(I5:I18)</f>
        <v>89052.65</v>
      </c>
      <c r="G22" s="22">
        <f>SUM(J5:J18)</f>
        <v>42243.5</v>
      </c>
      <c r="H22" s="22">
        <f>SUM(K5:K18)</f>
        <v>459181.29000000004</v>
      </c>
    </row>
    <row r="23" spans="1:12" x14ac:dyDescent="0.25">
      <c r="E23" s="9"/>
      <c r="F23" s="9"/>
      <c r="G23" s="9"/>
      <c r="H23" s="9"/>
    </row>
    <row r="24" spans="1:12" x14ac:dyDescent="0.25">
      <c r="E24" s="155" t="s">
        <v>23</v>
      </c>
      <c r="F24" s="155"/>
      <c r="G24" s="155"/>
      <c r="H24" s="155"/>
    </row>
  </sheetData>
  <mergeCells count="17">
    <mergeCell ref="A3:A4"/>
    <mergeCell ref="E20:E21"/>
    <mergeCell ref="F20:G20"/>
    <mergeCell ref="H20:H21"/>
    <mergeCell ref="E24:H24"/>
    <mergeCell ref="G3:G4"/>
    <mergeCell ref="K1:L1"/>
    <mergeCell ref="B2:L2"/>
    <mergeCell ref="H3:H4"/>
    <mergeCell ref="I3:J3"/>
    <mergeCell ref="K3:K4"/>
    <mergeCell ref="L3:L4"/>
    <mergeCell ref="B3:B4"/>
    <mergeCell ref="C3:C4"/>
    <mergeCell ref="D3:D4"/>
    <mergeCell ref="E3:E4"/>
    <mergeCell ref="F3:F4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June 30, 2018</vt:lpstr>
      <vt:lpstr>Dec 31, 2016</vt:lpstr>
      <vt:lpstr>Jun 30, 2016</vt:lpstr>
      <vt:lpstr>Dec 31, 2015</vt:lpstr>
      <vt:lpstr>Feb 28, 2015</vt:lpstr>
      <vt:lpstr>Jun-30, 2013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marabbani</dc:creator>
  <cp:lastModifiedBy>Faizan Ali</cp:lastModifiedBy>
  <cp:lastPrinted>2016-05-30T09:38:07Z</cp:lastPrinted>
  <dcterms:created xsi:type="dcterms:W3CDTF">2013-04-18T12:51:22Z</dcterms:created>
  <dcterms:modified xsi:type="dcterms:W3CDTF">2018-08-13T05:38:26Z</dcterms:modified>
</cp:coreProperties>
</file>